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02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<sst xmlns="http://schemas.openxmlformats.org/spreadsheetml/2006/main" count="537" uniqueCount="367">
  <si>
    <t>ОТЧЕТ ОБ ИСПОЛНЕНИИ БЮДЖЕТА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</si>
  <si>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</si>
  <si>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</si>
  <si>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</si>
  <si>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</si>
  <si>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</si>
  <si>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</si>
  <si>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</si>
  <si>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х</t>
  </si>
  <si>
    <r>
      <t>в том числе:</t>
    </r>
    <r>
      <rPr>
        <sz val="9"/>
        <rFont val="Arial"/>
        <family val="2"/>
      </rPr>
      <t xml:space="preserve">                 </t>
    </r>
    <r>
      <rPr>
        <b/>
        <sz val="9"/>
        <rFont val="Arial"/>
        <family val="2"/>
      </rPr>
      <t xml:space="preserve"> НАЛОГОВЫЕ И НЕНАЛОГОВЫЕ ДОХОДЫ</t>
    </r>
  </si>
  <si>
    <t>000 1 00 00000 00 0000 000</t>
  </si>
  <si>
    <t>НАЛОГИ НА СОВОКУПНЫЙ ДОХОД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</si>
  <si>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</si>
  <si>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</si>
  <si>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</si>
  <si>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</si>
  <si>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</si>
  <si>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</si>
  <si>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</si>
  <si>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</si>
  <si>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</si>
  <si>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</si>
  <si>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</si>
  <si>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</si>
  <si>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Прочие поступления от денежных взысканий (штрафов) и иных сумм в возмещение ущерба</t>
  </si>
  <si>
    <t>000 1 16 90000 00 0000 000</t>
  </si>
  <si>
    <t>000 1 16 90030 03 0000 140</t>
  </si>
  <si>
    <t>000 2 00 00000 00 0000 000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</si>
  <si>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</si>
  <si>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</si>
  <si>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2. РАСХОДЫ БЮДЖЕТА</t>
  </si>
  <si>
    <t>Код расхода
по бюджетной классификации</t>
  </si>
  <si>
    <t>Расходы бюджета - всего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</si>
  <si>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</si>
  <si>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</si>
  <si>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</si>
  <si>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</si>
  <si>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</si>
  <si>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</si>
  <si>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</si>
  <si>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</si>
  <si>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</si>
  <si>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</si>
  <si>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</si>
  <si>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</si>
  <si>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</si>
  <si>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</si>
  <si>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</si>
  <si>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</si>
  <si>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</si>
  <si>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</si>
  <si>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Благоустройство</t>
  </si>
  <si>
    <t xml:space="preserve">Культура </t>
  </si>
  <si>
    <t>Периодическая печать и издательства</t>
  </si>
  <si>
    <t>Физическая культура и спорт</t>
  </si>
  <si>
    <t>Охрана семьи и детства</t>
  </si>
  <si>
    <t>Пособия по социальной помощи населению</t>
  </si>
  <si>
    <t>Результат кассового исполнения бюджета (дефицит/профицит)</t>
  </si>
  <si>
    <t>ОБРАЗОВАНИЕ</t>
  </si>
  <si>
    <t>СОЦИАЛЬНАЯ ПОЛИТИКА</t>
  </si>
  <si>
    <t>ЖИЛИЩНО-КОММУНАЛЬНОЕ ХОЗЯЙСТВО</t>
  </si>
  <si>
    <t>Утвержден   ные бюджетные назначения</t>
  </si>
  <si>
    <t>Неисполнен    ные назначения</t>
  </si>
  <si>
    <t>ОБЩЕГОСУДАРСТВЕН       НЫЕ ВОПРОСЫ</t>
  </si>
  <si>
    <t>3. ИСТОЧНИКИ ФИНАНСИРОВАНИЯ ДЕФИЦИТОВ БЮДЖЕТОВ</t>
  </si>
  <si>
    <t>Источники финансирования дефицита бюджетов - всего</t>
  </si>
  <si>
    <t>Х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</si>
  <si>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</si>
  <si>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</si>
  <si>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</si>
  <si>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</si>
  <si>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</si>
  <si>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</si>
  <si>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000 01 05 00 00 00 0000 000</t>
  </si>
  <si>
    <t>000 01 05 00 00 00 0000 500</t>
  </si>
  <si>
    <t>000 01 05 02 00 00 0000 500</t>
  </si>
  <si>
    <t>000 01 05 02 01 00 0000 510</t>
  </si>
  <si>
    <t>000 01 05 02 01 03 0000 510</t>
  </si>
  <si>
    <t>000 01 05 00 00 00 0000 600</t>
  </si>
  <si>
    <t>000 01 05 02 00 00 0000 600</t>
  </si>
  <si>
    <t>000 01 05 02 01 00 0000 610</t>
  </si>
  <si>
    <t>000 01 05 02 01 03 0000 610</t>
  </si>
  <si>
    <t xml:space="preserve">
</t>
  </si>
  <si>
    <t>Резервные фонды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</si>
  <si>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</si>
  <si>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</si>
  <si>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упрощенной системы налогообложения</t>
  </si>
  <si>
    <t>НАЦИОНАЛЬНАЯ БЕЗОПАСНОСТЬ И ПРАВООХРАНИТЕЛЬНАЯ ДЕЯТЕЛЬНОСТЬ</t>
  </si>
  <si>
    <t>Код источника финансирования дефицита бюджета по бюджетной классификации</t>
  </si>
  <si>
    <t>000 1 13 00000 00 0000 000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</si>
  <si>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</si>
  <si>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Изменение остатков средств бюджета</t>
  </si>
  <si>
    <t>Увеличение остатков средств бюджетов</t>
  </si>
  <si>
    <t>Уменьшение остатков средств бюджетов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</si>
  <si>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</si>
  <si>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</si>
  <si>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</si>
  <si>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</si>
  <si>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</si>
  <si>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</si>
  <si>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</si>
  <si>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000 1 05 02010 02 0000 110</t>
  </si>
  <si>
    <t>000 1 05 02020 02 0000 110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</si>
  <si>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</si>
  <si>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Транспортные услуги</t>
  </si>
  <si>
    <t xml:space="preserve">КУЛЬТУРА, КИНЕМАТОГРАФИЯ </t>
  </si>
  <si>
    <t>Содержание ребенка в семье опекуна и приемной семье, вознаграждение, причитающееся приемному родителю</t>
  </si>
  <si>
    <t>ФИЗИЧЕСКАЯ КУЛЬТУРА И СПОРТ</t>
  </si>
  <si>
    <t>СРЕДСТВА МАССОВОЙ ИНФОРМАЦИИ</t>
  </si>
  <si>
    <t>НАЦИОНАЛЬНАЯ ЭКОНОМИКА</t>
  </si>
  <si>
    <t>Общеэкономические вопросы</t>
  </si>
  <si>
    <t>Фонд оплаты труда и страховые взносы</t>
  </si>
  <si>
    <t>Уплата налогов, сборов и иных обязательных платежей</t>
  </si>
  <si>
    <t>Резервные средства</t>
  </si>
  <si>
    <t>Прочая закупка товаров, работ и услуг для муниципальных нужд</t>
  </si>
  <si>
    <t>Уплата прочих налогов, сборов и иных обязательных платежей</t>
  </si>
  <si>
    <t>ОХРАНА ОКРУЖАЮЩЕЙ СРЕДЫ</t>
  </si>
  <si>
    <t>Другие вопросы в области охраны окружающей среды</t>
  </si>
  <si>
    <t>Профессиональная подготовка, переподготовка и повышение квалификации</t>
  </si>
  <si>
    <t>000 1 05 04030 02 0000 110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</si>
  <si>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</si>
  <si>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</si>
  <si>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</si>
  <si>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000 1 13 02993 03 0000 130</t>
  </si>
  <si>
    <t xml:space="preserve">Выполнение отдельных государственных полномочий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</si>
  <si>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</si>
  <si>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</si>
  <si>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</si>
  <si>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</si>
  <si>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</si>
  <si>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Социальное обеспечение населения</t>
  </si>
  <si>
    <t>Пенсии, пособия, выплачиваемые организациями сектора государственного управления</t>
  </si>
  <si>
    <t>Иные пенсии, социальные доплаты к пенсиям</t>
  </si>
  <si>
    <t>Реализация муниципальных программ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</si>
  <si>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</si>
  <si>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000 0100 0000000000 000 000</t>
  </si>
  <si>
    <t>000 0102 0000000000 000 000</t>
  </si>
  <si>
    <t>000 0102 0000000000 000 211</t>
  </si>
  <si>
    <t>000 0102 0000000000 000 213</t>
  </si>
  <si>
    <t>000 0102 0020000011 000 000</t>
  </si>
  <si>
    <t>000 0102 0020000011 121 211</t>
  </si>
  <si>
    <t>000 0103 0000000000 000 000</t>
  </si>
  <si>
    <t>000 0103 0000000000 000 211</t>
  </si>
  <si>
    <t>000 0103 0000000000 000 213</t>
  </si>
  <si>
    <t>000 0103 0000000000 000 221</t>
  </si>
  <si>
    <t>000 0103 0000000000 000 223</t>
  </si>
  <si>
    <t>000 0103 0000000000 000 224</t>
  </si>
  <si>
    <t>000 0103 0000000000 000 225</t>
  </si>
  <si>
    <t>000 0103 0000000000 000 226</t>
  </si>
  <si>
    <t>000 0103 0000000000 000 290</t>
  </si>
  <si>
    <t>000 0103 0000000000 000 310</t>
  </si>
  <si>
    <t>000 0103 0000000000 000 340</t>
  </si>
  <si>
    <t>000 0103 0020000000 000 000</t>
  </si>
  <si>
    <t>000 0103 0020000022 121 211</t>
  </si>
  <si>
    <t>000 0103 0020000022 244 223</t>
  </si>
  <si>
    <t>000 0103 0020000022 244 224</t>
  </si>
  <si>
    <t>000 0103 0020000022 244 225</t>
  </si>
  <si>
    <t>000 0103 0020000022 244 226</t>
  </si>
  <si>
    <t>000 0103 0020000022 244 310</t>
  </si>
  <si>
    <t>000 0103 0020000022 244 340</t>
  </si>
  <si>
    <t>000 0103 0020000021 123 000</t>
  </si>
  <si>
    <t>000 0103 0020000021 123 290</t>
  </si>
  <si>
    <t>000 0103 0020000022 244 221</t>
  </si>
  <si>
    <t>000 0104 0000000000 000 000</t>
  </si>
  <si>
    <t>000 0104 0000000000 000 211</t>
  </si>
  <si>
    <t>000 0104 0000000000 000 213</t>
  </si>
  <si>
    <t>000 0104 0000000000 000 221</t>
  </si>
  <si>
    <t>000 0104 0000000000 000 222</t>
  </si>
  <si>
    <t>000 0104 0000000000 000 225</t>
  </si>
  <si>
    <t>000 0104 0000000000 000 226</t>
  </si>
  <si>
    <t>000 0104 0000000000 000 290</t>
  </si>
  <si>
    <t>000 0104 0000000000 000 310</t>
  </si>
  <si>
    <t>000 0104 0000000000 000 340</t>
  </si>
  <si>
    <t>000 0104 0020000031 000 000</t>
  </si>
  <si>
    <t>000 0104 0020000031 121 000</t>
  </si>
  <si>
    <t>000 0104 0020000031 121 211</t>
  </si>
  <si>
    <t>000 0104 0020000031 244 221</t>
  </si>
  <si>
    <t>000 0104 0020000031 244 222</t>
  </si>
  <si>
    <t>000 0104 0020000031 244 225</t>
  </si>
  <si>
    <t>000 0104 0020000031 244 226</t>
  </si>
  <si>
    <t>000 0104 0020000031 244 290</t>
  </si>
  <si>
    <t>000 0104 0020000031 244 310</t>
  </si>
  <si>
    <t>000 0104 0020000031 244 340</t>
  </si>
  <si>
    <t>000 0104 0020000031 850 000</t>
  </si>
  <si>
    <t>000 0104 0020000031 851 290</t>
  </si>
  <si>
    <t>000 0104 00200G0850 000 000</t>
  </si>
  <si>
    <t>000 0104 00200G0850 121 211</t>
  </si>
  <si>
    <t>000 0104 0020000031 129 213</t>
  </si>
  <si>
    <t>000 0102 0020000011 129 213</t>
  </si>
  <si>
    <t>000 0103 0020000022 129 213</t>
  </si>
  <si>
    <t>000 0104 00200G0850 129 213</t>
  </si>
  <si>
    <t>000 0104 00200G0850 244 222</t>
  </si>
  <si>
    <t>000 0104 00200G0850 244 225</t>
  </si>
  <si>
    <t>000 0104 00200G0850 244 221</t>
  </si>
  <si>
    <t>000 0104 00200G0850 244 226</t>
  </si>
  <si>
    <t>000 0104 00200G0850 244 310</t>
  </si>
  <si>
    <t>000 1004 00200G0850 244 340</t>
  </si>
  <si>
    <t>000 0104 09200G0100 000 000</t>
  </si>
  <si>
    <t>000 0104 09200G0100 244 340</t>
  </si>
  <si>
    <t>000 0111 0000000000 000 000</t>
  </si>
  <si>
    <t>000 0111 0000000000 000 290</t>
  </si>
  <si>
    <t>000 0111 0700000066 000 000</t>
  </si>
  <si>
    <t>000 0111 0700000066 870 000</t>
  </si>
  <si>
    <t>000 0111 0700000066 870 290</t>
  </si>
  <si>
    <t>000 0113 0000000000 000 000</t>
  </si>
  <si>
    <t>000 0113 0000000000 000 226</t>
  </si>
  <si>
    <t>000 0113 0000000000 000 290</t>
  </si>
  <si>
    <t>000 0113 0000000000 000 340</t>
  </si>
  <si>
    <t>000 0113 7900000000 000 000</t>
  </si>
  <si>
    <t>000 0113 7950000512 244 340</t>
  </si>
  <si>
    <t>000 0113 7950000512 244 000</t>
  </si>
  <si>
    <t>000 0113 7960000491 244 000</t>
  </si>
  <si>
    <t>000 0113 7960000491 244 340</t>
  </si>
  <si>
    <t>000 0113 7970000523 244 000</t>
  </si>
  <si>
    <t>000 0113 7970000523 244 340</t>
  </si>
  <si>
    <t>000 0113 7980000534 244 000</t>
  </si>
  <si>
    <t>000 0113 7980000534 244 340</t>
  </si>
  <si>
    <t>000 0113 7990000545 244 000</t>
  </si>
  <si>
    <t>000 0113 7990000545 244 340</t>
  </si>
  <si>
    <t>000 0300 0000000000 000 000</t>
  </si>
  <si>
    <t>000 0309 0000000000 000 000</t>
  </si>
  <si>
    <t>000 0309 0000000000 000 226</t>
  </si>
  <si>
    <t>000 0309 0000000000 000 340</t>
  </si>
  <si>
    <t>000 0309 2190000092 000 000</t>
  </si>
  <si>
    <t>000 0309 2190000092 244 000</t>
  </si>
  <si>
    <t>000 0309 2190000092 244 226</t>
  </si>
  <si>
    <t>000 0309 2190000092 244 340</t>
  </si>
  <si>
    <t>000 0400 0000000000 000 000</t>
  </si>
  <si>
    <t>000 0401 0000000000 000 000</t>
  </si>
  <si>
    <t>000 0401 0000000000 000 226</t>
  </si>
  <si>
    <t>000 0401 5100000102 000 000</t>
  </si>
  <si>
    <t>000 0401 5100000102 244 000</t>
  </si>
  <si>
    <t>000 0401 5100000102 244 226</t>
  </si>
  <si>
    <t>000 0500 0000000000 000 000</t>
  </si>
  <si>
    <t>000 0503 0000000000 000 000</t>
  </si>
  <si>
    <t>000 0503 0000000000 000 225</t>
  </si>
  <si>
    <t>000 0503 0000000000 000 226</t>
  </si>
  <si>
    <t>000 0503 0000000000 000 310</t>
  </si>
  <si>
    <t>000 0503 0000000000 000 340</t>
  </si>
  <si>
    <t>000 0503 6000000000 000 000</t>
  </si>
  <si>
    <t>000 0503 6000000000 244 000</t>
  </si>
  <si>
    <t>000 0503 6000000161 244 225</t>
  </si>
  <si>
    <t>000 0503 6000000161 244 226</t>
  </si>
  <si>
    <t>000 0503 6000000161 244 310</t>
  </si>
  <si>
    <t>000 0503 6000000161 244 340</t>
  </si>
  <si>
    <t>000 0600 0000000000 000 000</t>
  </si>
  <si>
    <t>000 0605 0000000000 000 000</t>
  </si>
  <si>
    <t>000 0103 0020000022 100 000</t>
  </si>
  <si>
    <t>000 0102 0020000011 100 000</t>
  </si>
  <si>
    <t>000 0103 0020000022 244 290</t>
  </si>
  <si>
    <t>000 0103 0020000022 850 000</t>
  </si>
  <si>
    <t>000 0103 0020000022 852 290</t>
  </si>
  <si>
    <t>000 0605 0000000000 000 226</t>
  </si>
  <si>
    <t>000 0605 0000000000 000 290</t>
  </si>
  <si>
    <t>000 0605 0000000000 000 340</t>
  </si>
  <si>
    <t>000 0605 4100000171 000 000</t>
  </si>
  <si>
    <t>000 0605 4100000171 244 000</t>
  </si>
  <si>
    <t>000 0605 4100000171 244 226</t>
  </si>
  <si>
    <t>000 0605 4100000171 244 290</t>
  </si>
  <si>
    <t>000 0605 4100000171 244 340</t>
  </si>
  <si>
    <t>000 0700 0000000000 000 000</t>
  </si>
  <si>
    <t>000 0705 0000000000 000 000</t>
  </si>
  <si>
    <t>000 0705 0000000000 000 226</t>
  </si>
  <si>
    <t>000 0705 4280000181 244 000</t>
  </si>
  <si>
    <t>000 0705 4280000181 244 226</t>
  </si>
  <si>
    <t>000 0800 0000000000 000 000</t>
  </si>
  <si>
    <t>000 0801 0000000000 000 000</t>
  </si>
  <si>
    <t>000 0801 0000000000 000 222</t>
  </si>
  <si>
    <t>000 0801 0000000000 000 226</t>
  </si>
  <si>
    <t>000 0801 0000000000 000 290</t>
  </si>
  <si>
    <t>000 0801 0000000000 000 340</t>
  </si>
  <si>
    <t>000 0801 4500000567 000 000</t>
  </si>
  <si>
    <t>000 0801 4500000567 244 000</t>
  </si>
  <si>
    <t>000 0801 4500000567 244 226</t>
  </si>
  <si>
    <t>000 0801 4500000567 244 290</t>
  </si>
  <si>
    <t>000 0801 4500000201 244 000</t>
  </si>
  <si>
    <t>000 1000 0000000000 000 000</t>
  </si>
  <si>
    <t>000 1003 0000000000 000 000</t>
  </si>
  <si>
    <t>000 1003 0000000000 000 263</t>
  </si>
  <si>
    <t>000 1003 5050000232 000 000</t>
  </si>
  <si>
    <t>000 1003 5050000232 312 000</t>
  </si>
  <si>
    <t>000 1003 5050000232 312 263</t>
  </si>
  <si>
    <t>000 1004 0000000000 000 000</t>
  </si>
  <si>
    <t>000 1004 0000000000 000 226</t>
  </si>
  <si>
    <t>000 1004 0000000000 000 262</t>
  </si>
  <si>
    <t>000 1004 5110000000 000 000</t>
  </si>
  <si>
    <t>000 1004 51100G0860 313 262</t>
  </si>
  <si>
    <t>000 1004 51100G0860 313 000</t>
  </si>
  <si>
    <t>Пособия, компенсации, меры социальной поддержки по публичным нормативным обязательствам</t>
  </si>
  <si>
    <t>000 1004 51100G0870 360 000</t>
  </si>
  <si>
    <t>Иные выплаты населению</t>
  </si>
  <si>
    <t>000 1004 51100G0870 360 226</t>
  </si>
  <si>
    <t>000 1100 0000000000 000 000</t>
  </si>
  <si>
    <t>000 1102 0000000000 000 000</t>
  </si>
  <si>
    <t>000 1102 0000000000 000 226</t>
  </si>
  <si>
    <t>000 1102 0000000000 000 290</t>
  </si>
  <si>
    <t>000 1102 5120000241 244 000</t>
  </si>
  <si>
    <t>000 1102 5120000241 244 226</t>
  </si>
  <si>
    <t>000 1102 5120000241 244 290</t>
  </si>
  <si>
    <t>000 1200 0000000000 000 000</t>
  </si>
  <si>
    <t>000 1202 0000000000 000 000</t>
  </si>
  <si>
    <t>000 1202 0000000000 000 226</t>
  </si>
  <si>
    <t>000 1202 0000000000 000 340</t>
  </si>
  <si>
    <t>000 1202 4570000251 244 000</t>
  </si>
  <si>
    <t>000 1202 4570000251 244 226</t>
  </si>
  <si>
    <t>000 1202 4570000251 244 340</t>
  </si>
  <si>
    <t>Прочая закупка товаров, работ и услуг для обеспечения государственных (муниципальных) нужд</t>
  </si>
  <si>
    <t>000 0103 0020000022 244 000</t>
  </si>
  <si>
    <t>000 0104 0020000031 244 000</t>
  </si>
  <si>
    <t>МУНИЦИПАЛЬНОГО ОБРАЗОВАНИЯ НОВОИЗМАЙЛОВСКОЕ ЗА 2017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</si>
  <si>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</si>
  <si>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</si>
  <si>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000 2 02 30000 00 0000 151</t>
  </si>
  <si>
    <t>000 2 02 30024 00 0000 151</t>
  </si>
  <si>
    <t>000 2 02 30024 03 0000 151</t>
  </si>
  <si>
    <t>000 2 02 30027 00 0000 151</t>
  </si>
  <si>
    <t>000 2 02 30027 03 0000 151</t>
  </si>
  <si>
    <t>Субвенции бюджетам бюджетной системы Российской Федерации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</si>
  <si>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</si>
  <si>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000 0113 0910000000 000 000</t>
  </si>
  <si>
    <t>000 0113 0910000447 852 000</t>
  </si>
  <si>
    <t>000 0113 0910000447 852 290</t>
  </si>
  <si>
    <t>Размещение муниципального заказа</t>
  </si>
  <si>
    <t>000 0113 0940000000 244 000</t>
  </si>
  <si>
    <t>000 0113 0940000469 244 226</t>
  </si>
  <si>
    <t>000 0113 7940000525 244 000</t>
  </si>
  <si>
    <t>000 0113 7940000525 244 340</t>
  </si>
  <si>
    <t>Другие вопросы в области образования</t>
  </si>
  <si>
    <t>000 0709 0000000000 000 000</t>
  </si>
  <si>
    <t>000 0709 0000000000 000 222</t>
  </si>
  <si>
    <t>000 0709 0000000000 000 226</t>
  </si>
  <si>
    <t>000 0709 0000000000 000 290</t>
  </si>
  <si>
    <t>000 0709 0000000000 000 340</t>
  </si>
  <si>
    <t>000 0709 7900000000 000 000</t>
  </si>
  <si>
    <t>000 0709 7940000525 244 000</t>
  </si>
  <si>
    <t>000 0709 7940000525 244 226</t>
  </si>
  <si>
    <t>000 0709 7940000525 244 290</t>
  </si>
  <si>
    <t>000 0709 7940000525 244 340</t>
  </si>
  <si>
    <t>000 0709 7950000512 244 000</t>
  </si>
  <si>
    <t>000 0709 7950000512 244 226</t>
  </si>
  <si>
    <t>000 0709 7960000491 244 000</t>
  </si>
  <si>
    <t>000 0709 7960000491 244 226</t>
  </si>
  <si>
    <t>000 0709 7960000491 244 290</t>
  </si>
  <si>
    <t>000 0709 7970000523 244 000</t>
  </si>
  <si>
    <t>000 0709 7970000523 244 226</t>
  </si>
  <si>
    <t>000 0709 7980000534 244 000</t>
  </si>
  <si>
    <t>000 0709 7980000534 244 226</t>
  </si>
  <si>
    <t>000 0709 7980000534 244 290</t>
  </si>
  <si>
    <t>000 0709 7980000534 244 340</t>
  </si>
  <si>
    <t>000 0709 7990000545 244 000</t>
  </si>
  <si>
    <t>000 0709 7990000545 244 226</t>
  </si>
  <si>
    <t>000 0709 7990000545 244 290</t>
  </si>
  <si>
    <t>000 0709 4310000191 244 000</t>
  </si>
  <si>
    <t>000 0709 4310000191 244 222</t>
  </si>
  <si>
    <t>000 0709 4310000191 244 226</t>
  </si>
  <si>
    <t>000 0709 4310000191 244 290</t>
  </si>
  <si>
    <t>000 0709 4310000191 244 340</t>
  </si>
  <si>
    <t>000 0801 4510000201 244 000</t>
  </si>
  <si>
    <t>000 0801 4510000201 244 222</t>
  </si>
  <si>
    <t>000 0801 4510000201 244 226</t>
  </si>
  <si>
    <t>000 0801 4510000201 244 290</t>
  </si>
  <si>
    <t>000 0801 4510000201 244 340</t>
  </si>
  <si>
    <t>000 0801 4500000567 244 222</t>
  </si>
  <si>
    <t>000 0801 4500000567 244 340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</si>
  <si>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</si>
  <si>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</si>
  <si>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Приложение 1
к Решению Муниципального Совета
Муниципального образования Новоизмайловское
от «04» июля 2018 № 110-05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</si>
</sst>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 val="single"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2" fontId="12" fillId="0" borderId="12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4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0" fillId="0" borderId="12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11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2" fontId="19" fillId="0" borderId="17" xfId="0" applyNumberFormat="1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2" fontId="0" fillId="0" borderId="16" xfId="0" applyNumberFormat="1" applyBorder="1" applyAlignment="1">
      <alignment/>
    </xf>
    <xf numFmtId="0" fontId="21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8" fillId="0" borderId="2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 wrapText="1"/>
    </xf>
    <xf numFmtId="2" fontId="7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9" fillId="0" borderId="14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2" fontId="0" fillId="0" borderId="14" xfId="0" applyNumberFormat="1" applyBorder="1" applyAlignment="1">
      <alignment horizontal="right"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2" fontId="0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49" fontId="22" fillId="0" borderId="0" xfId="0" applyNumberFormat="1" applyFont="1" applyAlignment="1">
      <alignment horizontal="righ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2" fontId="3" fillId="0" borderId="17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right"/>
    </xf>
    <xf numFmtId="49" fontId="23" fillId="0" borderId="21" xfId="0" applyNumberFormat="1" applyFont="1" applyFill="1" applyBorder="1" applyAlignment="1">
      <alignment horizontal="left" wrapText="1"/>
    </xf>
    <xf numFmtId="49" fontId="23" fillId="0" borderId="17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5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right"/>
    </xf>
    <xf numFmtId="2" fontId="4" fillId="0" borderId="33" xfId="0" applyNumberFormat="1" applyFont="1" applyFill="1" applyBorder="1" applyAlignment="1">
      <alignment horizontal="right"/>
    </xf>
    <xf numFmtId="2" fontId="4" fillId="0" borderId="34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left" wrapText="1"/>
    </xf>
    <xf numFmtId="49" fontId="15" fillId="0" borderId="17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right"/>
    </xf>
    <xf numFmtId="49" fontId="16" fillId="0" borderId="17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left" wrapText="1"/>
    </xf>
    <xf numFmtId="2" fontId="3" fillId="0" borderId="29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left" wrapText="1"/>
    </xf>
    <xf numFmtId="49" fontId="18" fillId="0" borderId="27" xfId="0" applyNumberFormat="1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left" wrapText="1"/>
    </xf>
    <xf numFmtId="49" fontId="15" fillId="0" borderId="2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left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left" wrapText="1"/>
    </xf>
    <xf numFmtId="49" fontId="17" fillId="0" borderId="17" xfId="0" applyNumberFormat="1" applyFont="1" applyFill="1" applyBorder="1" applyAlignment="1">
      <alignment horizontal="left" wrapText="1"/>
    </xf>
    <xf numFmtId="0" fontId="1" fillId="0" borderId="2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left" wrapText="1"/>
    </xf>
    <xf numFmtId="49" fontId="15" fillId="0" borderId="32" xfId="0" applyNumberFormat="1" applyFont="1" applyFill="1" applyBorder="1" applyAlignment="1">
      <alignment horizontal="center"/>
    </xf>
    <xf numFmtId="49" fontId="15" fillId="0" borderId="33" xfId="0" applyNumberFormat="1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9" fontId="6" fillId="0" borderId="36" xfId="0" applyNumberFormat="1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horizontal="left" wrapText="1"/>
    </xf>
    <xf numFmtId="49" fontId="16" fillId="0" borderId="32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right"/>
    </xf>
    <xf numFmtId="2" fontId="6" fillId="0" borderId="33" xfId="0" applyNumberFormat="1" applyFont="1" applyFill="1" applyBorder="1" applyAlignment="1">
      <alignment horizontal="right"/>
    </xf>
    <xf numFmtId="2" fontId="6" fillId="0" borderId="34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49" fontId="17" fillId="0" borderId="26" xfId="0" applyNumberFormat="1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left" wrapText="1"/>
    </xf>
    <xf numFmtId="2" fontId="3" fillId="0" borderId="37" xfId="0" applyNumberFormat="1" applyFont="1" applyFill="1" applyBorder="1" applyAlignment="1">
      <alignment horizontal="right"/>
    </xf>
    <xf numFmtId="0" fontId="3" fillId="0" borderId="37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9" xfId="0" applyFont="1" applyBorder="1" applyAlignment="1">
      <alignment/>
    </xf>
    <xf numFmtId="49" fontId="14" fillId="0" borderId="37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9" fillId="0" borderId="43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49" fontId="9" fillId="0" borderId="45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49" fontId="15" fillId="0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5"/>
  <sheetViews>
    <sheetView tabSelected="1" zoomScalePageLayoutView="0" workbookViewId="0" topLeftCell="A1">
      <selection activeCell="CZ6" sqref="CZ6"/>
    </sheetView>
  </sheetViews>
  <sheetFormatPr defaultColWidth="9.00390625" defaultRowHeight="12.75"/>
  <cols>
    <col min="1" max="1" width="0.37109375" style="0" customWidth="1"/>
    <col min="2" max="2" width="0.12890625" style="0" customWidth="1"/>
    <col min="3" max="13" width="9.125" style="0" hidden="1" customWidth="1"/>
    <col min="14" max="14" width="2.375" style="0" customWidth="1"/>
    <col min="15" max="18" width="9.125" style="0" hidden="1" customWidth="1"/>
    <col min="19" max="19" width="0.2421875" style="0" customWidth="1"/>
    <col min="20" max="20" width="0.6171875" style="0" customWidth="1"/>
    <col min="21" max="21" width="9.125" style="0" hidden="1" customWidth="1"/>
    <col min="22" max="22" width="0.12890625" style="0" customWidth="1"/>
    <col min="23" max="23" width="2.75390625" style="0" customWidth="1"/>
    <col min="24" max="24" width="9.125" style="0" hidden="1" customWidth="1"/>
    <col min="25" max="25" width="5.00390625" style="0" customWidth="1"/>
    <col min="26" max="26" width="9.125" style="0" hidden="1" customWidth="1"/>
    <col min="27" max="27" width="11.375" style="0" customWidth="1"/>
    <col min="28" max="28" width="0.12890625" style="0" hidden="1" customWidth="1"/>
    <col min="29" max="29" width="6.75390625" style="0" hidden="1" customWidth="1"/>
    <col min="30" max="30" width="1.00390625" style="0" customWidth="1"/>
    <col min="31" max="31" width="1.12109375" style="0" customWidth="1"/>
    <col min="32" max="32" width="9.125" style="0" hidden="1" customWidth="1"/>
    <col min="33" max="33" width="0.6171875" style="0" customWidth="1"/>
    <col min="34" max="34" width="1.12109375" style="0" customWidth="1"/>
    <col min="35" max="35" width="9.125" style="0" hidden="1" customWidth="1"/>
    <col min="36" max="36" width="0.2421875" style="0" customWidth="1"/>
    <col min="37" max="38" width="9.125" style="0" hidden="1" customWidth="1"/>
    <col min="39" max="39" width="0.12890625" style="0" customWidth="1"/>
    <col min="40" max="40" width="9.125" style="0" hidden="1" customWidth="1"/>
    <col min="41" max="41" width="2.125" style="0" customWidth="1"/>
    <col min="42" max="42" width="0.74609375" style="0" customWidth="1"/>
    <col min="43" max="43" width="1.25" style="0" customWidth="1"/>
    <col min="44" max="44" width="0.875" style="0" customWidth="1"/>
    <col min="45" max="45" width="1.00390625" style="0" customWidth="1"/>
    <col min="46" max="46" width="5.375" style="0" customWidth="1"/>
    <col min="47" max="47" width="7.75390625" style="0" customWidth="1"/>
    <col min="48" max="48" width="1.875" style="0" customWidth="1"/>
    <col min="49" max="49" width="0.37109375" style="0" customWidth="1"/>
    <col min="50" max="50" width="1.12109375" style="0" customWidth="1"/>
    <col min="51" max="51" width="0.2421875" style="0" customWidth="1"/>
    <col min="52" max="52" width="1.37890625" style="0" customWidth="1"/>
    <col min="53" max="54" width="9.125" style="0" hidden="1" customWidth="1"/>
    <col min="55" max="55" width="0.2421875" style="0" customWidth="1"/>
    <col min="56" max="56" width="9.125" style="0" hidden="1" customWidth="1"/>
    <col min="57" max="58" width="1.12109375" style="0" customWidth="1"/>
    <col min="59" max="60" width="1.00390625" style="0" customWidth="1"/>
    <col min="61" max="61" width="3.75390625" style="0" customWidth="1"/>
    <col min="62" max="62" width="3.625" style="0" customWidth="1"/>
    <col min="63" max="63" width="1.00390625" style="0" customWidth="1"/>
    <col min="64" max="64" width="9.125" style="0" hidden="1" customWidth="1"/>
    <col min="65" max="65" width="1.00390625" style="0" customWidth="1"/>
    <col min="66" max="66" width="9.125" style="0" hidden="1" customWidth="1"/>
    <col min="67" max="67" width="1.875" style="0" customWidth="1"/>
    <col min="68" max="70" width="9.125" style="0" hidden="1" customWidth="1"/>
    <col min="71" max="71" width="1.00390625" style="0" customWidth="1"/>
    <col min="72" max="74" width="9.125" style="0" hidden="1" customWidth="1"/>
    <col min="75" max="75" width="1.00390625" style="0" hidden="1" customWidth="1"/>
    <col min="76" max="78" width="9.125" style="0" hidden="1" customWidth="1"/>
    <col min="79" max="79" width="1.75390625" style="0" hidden="1" customWidth="1"/>
    <col min="80" max="83" width="9.125" style="0" hidden="1" customWidth="1"/>
    <col min="84" max="84" width="1.12109375" style="0" hidden="1" customWidth="1"/>
    <col min="85" max="86" width="9.125" style="0" hidden="1" customWidth="1"/>
    <col min="87" max="87" width="2.625" style="0" hidden="1" customWidth="1"/>
    <col min="88" max="89" width="9.125" style="0" hidden="1" customWidth="1"/>
    <col min="90" max="90" width="2.625" style="0" hidden="1" customWidth="1"/>
    <col min="91" max="92" width="9.125" style="0" hidden="1" customWidth="1"/>
    <col min="93" max="93" width="1.625" style="0" hidden="1" customWidth="1"/>
    <col min="94" max="98" width="9.125" style="0" hidden="1" customWidth="1"/>
    <col min="99" max="99" width="3.625" style="0" hidden="1" customWidth="1"/>
    <col min="100" max="100" width="4.375" style="0" customWidth="1"/>
    <col min="101" max="101" width="13.375" style="0" customWidth="1"/>
  </cols>
  <sheetData>
    <row r="1" spans="1:101" ht="46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7" t="s">
        <v>82</v>
      </c>
      <c r="BA1" s="47"/>
      <c r="BB1" s="47"/>
      <c r="BC1" s="47"/>
      <c r="BD1" s="47"/>
      <c r="BE1" s="47"/>
      <c r="BF1" s="62" t="s">
        <v>366</v>
      </c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</row>
    <row r="2" spans="1:105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DA2" s="46"/>
    </row>
    <row r="3" spans="1:103" ht="12.75">
      <c r="A3" s="114" t="s">
        <v>309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Y3" s="46"/>
    </row>
    <row r="4" spans="1:101" ht="16.5" customHeight="1" thickBo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</row>
    <row r="5" spans="1:101" ht="36.75" thickBot="1">
      <c r="A5" s="122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4" t="s">
        <v>3</v>
      </c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3" t="s">
        <v>4</v>
      </c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 t="s">
        <v>5</v>
      </c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53" t="s">
        <v>6</v>
      </c>
    </row>
    <row r="6" spans="1:101" ht="13.5" thickBot="1">
      <c r="A6" s="118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20">
        <v>3</v>
      </c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1">
        <v>4</v>
      </c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0">
        <v>5</v>
      </c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49">
        <v>6</v>
      </c>
    </row>
    <row r="7" spans="1:101" ht="20.25" customHeight="1" thickBot="1">
      <c r="A7" s="116" t="s">
        <v>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7" t="s">
        <v>8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78">
        <f>AV8+AV29</f>
        <v>129514400</v>
      </c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78">
        <f>BJ8+BJ29</f>
        <v>149025639.38</v>
      </c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2">
        <f>AV7-BJ7</f>
        <v>-19511239.379999995</v>
      </c>
    </row>
    <row r="8" spans="1:103" ht="37.5" customHeight="1" thickBot="1">
      <c r="A8" s="112" t="s">
        <v>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77" t="s">
        <v>10</v>
      </c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>
        <f>AV9+AV22+AV25</f>
        <v>99503700</v>
      </c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78">
        <f>BJ9+BJ22+BJ25</f>
        <v>122097628.04</v>
      </c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">
        <f>AV8-BJ8</f>
        <v>-22593928.040000007</v>
      </c>
      <c r="CY8" s="60"/>
    </row>
    <row r="9" spans="1:101" ht="32.25" customHeight="1" thickBot="1">
      <c r="A9" s="116" t="s">
        <v>11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"/>
      <c r="AC9" s="1"/>
      <c r="AD9" s="77" t="s">
        <v>12</v>
      </c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>
        <f>AV10+AV18+AV21</f>
        <v>96989100</v>
      </c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78">
        <f>BJ10+BJ18+BJ21</f>
        <v>119418415.63000001</v>
      </c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">
        <f>CW10+CW18</f>
        <v>-22161167.979999997</v>
      </c>
    </row>
    <row r="10" spans="1:101" ht="48" customHeight="1">
      <c r="A10" s="98" t="s">
        <v>86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56"/>
      <c r="AC10" s="56"/>
      <c r="AD10" s="100" t="s">
        <v>13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1">
        <f>AV11+AV14+AV17</f>
        <v>77583400</v>
      </c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1">
        <f>BJ11+BJ14+BJ17</f>
        <v>98563364.54</v>
      </c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48">
        <f>CW11+CW14</f>
        <v>-20975999.75</v>
      </c>
    </row>
    <row r="11" spans="1:101" ht="60.75" customHeight="1">
      <c r="A11" s="95" t="s">
        <v>14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73" t="s">
        <v>15</v>
      </c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97">
        <f>AV12+AV13</f>
        <v>54153100</v>
      </c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4">
        <f>BJ12+BJ13</f>
        <v>69863816.39</v>
      </c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8">
        <f aca="true" t="shared" si="0" ref="CW11:CW20">AV11-BJ11</f>
        <v>-15710716.39</v>
      </c>
    </row>
    <row r="12" spans="1:101" ht="48" customHeight="1">
      <c r="A12" s="103" t="s">
        <v>14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55"/>
      <c r="AC12" s="55"/>
      <c r="AD12" s="105" t="s">
        <v>95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7"/>
      <c r="AV12" s="108">
        <v>54110400</v>
      </c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10"/>
      <c r="BJ12" s="74">
        <v>69863805.49</v>
      </c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8">
        <f t="shared" si="0"/>
        <v>-15753405.489999995</v>
      </c>
    </row>
    <row r="13" spans="1:101" ht="75.75" customHeight="1">
      <c r="A13" s="103" t="s">
        <v>94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55"/>
      <c r="AC13" s="55"/>
      <c r="AD13" s="105" t="s">
        <v>96</v>
      </c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7"/>
      <c r="AV13" s="108">
        <v>42700</v>
      </c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10"/>
      <c r="BJ13" s="126">
        <v>10.9</v>
      </c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8"/>
      <c r="CW13" s="8">
        <f t="shared" si="0"/>
        <v>42689.1</v>
      </c>
    </row>
    <row r="14" spans="1:101" ht="72" customHeight="1">
      <c r="A14" s="95" t="s">
        <v>16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73" t="s">
        <v>17</v>
      </c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97">
        <f>AV15+AV16</f>
        <v>23654300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74">
        <f>BJ15+BJ16</f>
        <v>28919583.36</v>
      </c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50">
        <f t="shared" si="0"/>
        <v>-5265283.359999999</v>
      </c>
    </row>
    <row r="15" spans="1:101" ht="123.75" customHeight="1">
      <c r="A15" s="103" t="s">
        <v>310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3"/>
      <c r="AC15" s="104"/>
      <c r="AD15" s="73" t="s">
        <v>97</v>
      </c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97">
        <v>23655300</v>
      </c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129">
        <v>28920517.62</v>
      </c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1"/>
      <c r="CW15" s="50">
        <f t="shared" si="0"/>
        <v>-5265217.620000001</v>
      </c>
    </row>
    <row r="16" spans="1:101" ht="96" customHeight="1">
      <c r="A16" s="103" t="s">
        <v>99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3"/>
      <c r="AC16" s="104"/>
      <c r="AD16" s="73" t="s">
        <v>98</v>
      </c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97">
        <v>-1000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129">
        <v>-934.26</v>
      </c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1"/>
      <c r="CW16" s="50">
        <f t="shared" si="0"/>
        <v>-65.74000000000001</v>
      </c>
    </row>
    <row r="17" spans="1:101" ht="74.25" customHeight="1">
      <c r="A17" s="95" t="s">
        <v>311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73" t="s">
        <v>100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97">
        <v>-224000</v>
      </c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129">
        <v>-220035.21</v>
      </c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1"/>
      <c r="CW17" s="50">
        <f t="shared" si="0"/>
        <v>-3964.790000000008</v>
      </c>
    </row>
    <row r="18" spans="1:101" ht="57.75" customHeight="1">
      <c r="A18" s="95" t="s">
        <v>18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73" t="s">
        <v>19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97">
        <f>AV19+AV20</f>
        <v>17852600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74">
        <f>BJ19+BJ20</f>
        <v>19037768.229999997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57">
        <f t="shared" si="0"/>
        <v>-1185168.2299999967</v>
      </c>
    </row>
    <row r="19" spans="1:101" ht="36" customHeight="1">
      <c r="A19" s="103" t="s">
        <v>18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73" t="s">
        <v>101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97">
        <v>17837100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74">
        <v>19022263.4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57">
        <f t="shared" si="0"/>
        <v>-1185163.3999999985</v>
      </c>
    </row>
    <row r="20" spans="1:101" ht="60.75" customHeight="1">
      <c r="A20" s="103" t="s">
        <v>103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61" t="s">
        <v>103</v>
      </c>
      <c r="AC20" s="61" t="s">
        <v>103</v>
      </c>
      <c r="AD20" s="73" t="s">
        <v>102</v>
      </c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97">
        <v>15500</v>
      </c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74">
        <v>15504.83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57">
        <f t="shared" si="0"/>
        <v>-4.829999999999927</v>
      </c>
    </row>
    <row r="21" spans="1:101" ht="90" customHeight="1" thickBot="1">
      <c r="A21" s="95" t="s">
        <v>125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58" t="s">
        <v>103</v>
      </c>
      <c r="AC21" s="58" t="s">
        <v>103</v>
      </c>
      <c r="AD21" s="65" t="s">
        <v>119</v>
      </c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132">
        <v>1553100</v>
      </c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66">
        <v>1817282.86</v>
      </c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51">
        <f>AV21-BJ21</f>
        <v>-264182.8600000001</v>
      </c>
    </row>
    <row r="22" spans="1:101" ht="50.25" customHeight="1">
      <c r="A22" s="91" t="s">
        <v>120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 t="s">
        <v>89</v>
      </c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4">
        <f>AV23</f>
        <v>346600</v>
      </c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>
        <f>BJ23</f>
        <v>346600</v>
      </c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48">
        <f>CW23</f>
        <v>0</v>
      </c>
    </row>
    <row r="23" spans="1:101" ht="26.25" customHeight="1">
      <c r="A23" s="67" t="s">
        <v>122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 t="s">
        <v>121</v>
      </c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70">
        <f>AV24</f>
        <v>346600</v>
      </c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>
        <f>BJ24</f>
        <v>346600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5">
        <f>CW24</f>
        <v>0</v>
      </c>
    </row>
    <row r="24" spans="1:101" ht="75" customHeight="1" thickBot="1">
      <c r="A24" s="83" t="s">
        <v>126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5" t="s">
        <v>123</v>
      </c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6">
        <v>346600</v>
      </c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>
        <v>346600</v>
      </c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4">
        <f>AV24-BJ24</f>
        <v>0</v>
      </c>
    </row>
    <row r="25" spans="1:101" ht="28.5" customHeight="1" thickBot="1">
      <c r="A25" s="75" t="s">
        <v>20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7" t="s">
        <v>21</v>
      </c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>
        <f>AV26+AV27</f>
        <v>2168000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>
        <f>BJ26+BJ27</f>
        <v>2332612.41</v>
      </c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6">
        <f>AV25-BJ25</f>
        <v>-164612.41000000015</v>
      </c>
    </row>
    <row r="26" spans="1:101" ht="125.25" customHeight="1">
      <c r="A26" s="87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9" t="s">
        <v>23</v>
      </c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90">
        <v>150000</v>
      </c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>
        <v>150607.2</v>
      </c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7">
        <f>AV26-BJ26</f>
        <v>-607.2000000000116</v>
      </c>
    </row>
    <row r="27" spans="1:101" ht="51" customHeight="1">
      <c r="A27" s="67" t="s">
        <v>24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 t="s">
        <v>25</v>
      </c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0">
        <f>AV28</f>
        <v>2018000</v>
      </c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>
        <f>BJ28</f>
        <v>2182005.21</v>
      </c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5">
        <f>AV27-BJ27</f>
        <v>-164005.20999999996</v>
      </c>
    </row>
    <row r="28" spans="1:101" ht="108" customHeight="1" thickBot="1">
      <c r="A28" s="83" t="s">
        <v>127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5" t="s">
        <v>26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6">
        <v>2018000</v>
      </c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>
        <v>2182005.21</v>
      </c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4">
        <f>AV28-BJ28</f>
        <v>-164005.20999999996</v>
      </c>
    </row>
    <row r="29" spans="1:101" ht="28.5" customHeight="1" thickBot="1">
      <c r="A29" s="75" t="s">
        <v>84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7" t="s">
        <v>27</v>
      </c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8">
        <f>AV30</f>
        <v>30010700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>
        <f>BJ30</f>
        <v>26928011.34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2">
        <f>CW30</f>
        <v>3082688.66</v>
      </c>
    </row>
    <row r="30" spans="1:101" ht="61.5" customHeight="1">
      <c r="A30" s="79" t="s">
        <v>85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 t="s">
        <v>28</v>
      </c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2">
        <f>AV31</f>
        <v>30010700</v>
      </c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>
        <f>BJ31</f>
        <v>26928011.34</v>
      </c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3">
        <f aca="true" t="shared" si="1" ref="CW30:CW35">AV30-BJ30</f>
        <v>3082688.66</v>
      </c>
    </row>
    <row r="31" spans="1:101" ht="41.25" customHeight="1">
      <c r="A31" s="67" t="s">
        <v>317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 t="s">
        <v>312</v>
      </c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70">
        <f>AV32+AV34</f>
        <v>30010700</v>
      </c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>
        <f>BJ32+BJ34</f>
        <v>26928011.34</v>
      </c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5">
        <f t="shared" si="1"/>
        <v>3082688.66</v>
      </c>
    </row>
    <row r="32" spans="1:101" ht="77.25" customHeight="1">
      <c r="A32" s="67" t="s">
        <v>29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 t="s">
        <v>313</v>
      </c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70">
        <f>AV33</f>
        <v>3986900</v>
      </c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>
        <f>BJ33</f>
        <v>3978175.37</v>
      </c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5">
        <f t="shared" si="1"/>
        <v>8724.629999999888</v>
      </c>
    </row>
    <row r="33" spans="1:101" ht="96" customHeight="1">
      <c r="A33" s="71" t="s">
        <v>128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 t="s">
        <v>314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4">
        <v>3986900</v>
      </c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>
        <v>3978175.37</v>
      </c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8">
        <f t="shared" si="1"/>
        <v>8724.629999999888</v>
      </c>
    </row>
    <row r="34" spans="1:101" ht="110.25" customHeight="1">
      <c r="A34" s="67" t="s">
        <v>90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 t="s">
        <v>315</v>
      </c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70">
        <f>AV35</f>
        <v>26023800</v>
      </c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>
        <f>BJ35</f>
        <v>22949835.97</v>
      </c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5">
        <f t="shared" si="1"/>
        <v>3073964.030000001</v>
      </c>
    </row>
    <row r="35" spans="1:101" ht="137.25" customHeight="1" thickBot="1">
      <c r="A35" s="63" t="s">
        <v>129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 t="s">
        <v>316</v>
      </c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6">
        <v>26023800</v>
      </c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>
        <v>22949835.97</v>
      </c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9">
        <f t="shared" si="1"/>
        <v>3073964.030000001</v>
      </c>
    </row>
  </sheetData>
  <sheetProtection/>
  <mergeCells count="131">
    <mergeCell ref="AV21:BI21"/>
    <mergeCell ref="BJ21:CV21"/>
    <mergeCell ref="A17:AC17"/>
    <mergeCell ref="AD20:AU20"/>
    <mergeCell ref="A21:AA21"/>
    <mergeCell ref="AD21:AU21"/>
    <mergeCell ref="BJ20:CV20"/>
    <mergeCell ref="A20:AA20"/>
    <mergeCell ref="AD19:AU19"/>
    <mergeCell ref="A19:AA19"/>
    <mergeCell ref="BJ19:CV19"/>
    <mergeCell ref="BJ17:CV17"/>
    <mergeCell ref="AV13:BI13"/>
    <mergeCell ref="BJ15:CV15"/>
    <mergeCell ref="BJ16:CV16"/>
    <mergeCell ref="A14:AC14"/>
    <mergeCell ref="AD14:AU14"/>
    <mergeCell ref="A15:AA15"/>
    <mergeCell ref="AB15:AC15"/>
    <mergeCell ref="AD16:AU16"/>
    <mergeCell ref="AV16:BI16"/>
    <mergeCell ref="AD15:AU15"/>
    <mergeCell ref="AV15:BI15"/>
    <mergeCell ref="A16:AA16"/>
    <mergeCell ref="AB16:AC16"/>
    <mergeCell ref="A5:AC5"/>
    <mergeCell ref="AD5:AU5"/>
    <mergeCell ref="AV5:BI5"/>
    <mergeCell ref="BJ5:CV5"/>
    <mergeCell ref="BJ6:CV6"/>
    <mergeCell ref="A9:AA9"/>
    <mergeCell ref="AD9:AU9"/>
    <mergeCell ref="AV9:BI9"/>
    <mergeCell ref="AV7:BI7"/>
    <mergeCell ref="BJ7:CV7"/>
    <mergeCell ref="A6:AC6"/>
    <mergeCell ref="AD6:AU6"/>
    <mergeCell ref="AV6:BI6"/>
    <mergeCell ref="AV14:BI14"/>
    <mergeCell ref="BJ14:CV14"/>
    <mergeCell ref="BJ13:CV13"/>
    <mergeCell ref="BJ9:CV9"/>
    <mergeCell ref="A8:AC8"/>
    <mergeCell ref="AD8:AU8"/>
    <mergeCell ref="AV8:BI8"/>
    <mergeCell ref="BJ8:CV8"/>
    <mergeCell ref="A2:CW2"/>
    <mergeCell ref="A3:CW3"/>
    <mergeCell ref="A4:CW4"/>
    <mergeCell ref="A7:AC7"/>
    <mergeCell ref="AD7:AU7"/>
    <mergeCell ref="AV12:BI12"/>
    <mergeCell ref="BJ10:CV10"/>
    <mergeCell ref="A11:AC11"/>
    <mergeCell ref="AD11:AU11"/>
    <mergeCell ref="AV11:BI11"/>
    <mergeCell ref="BJ11:CV11"/>
    <mergeCell ref="BJ12:CV12"/>
    <mergeCell ref="AV17:BI17"/>
    <mergeCell ref="AD17:AU17"/>
    <mergeCell ref="AV20:BI20"/>
    <mergeCell ref="A10:AA10"/>
    <mergeCell ref="AD10:AU10"/>
    <mergeCell ref="AV10:BI10"/>
    <mergeCell ref="A12:AA12"/>
    <mergeCell ref="A13:AA13"/>
    <mergeCell ref="AD12:AU12"/>
    <mergeCell ref="AD13:AU13"/>
    <mergeCell ref="A22:AC22"/>
    <mergeCell ref="AD22:AU22"/>
    <mergeCell ref="AV22:BI22"/>
    <mergeCell ref="BJ22:CV22"/>
    <mergeCell ref="A18:AC18"/>
    <mergeCell ref="AD18:AU18"/>
    <mergeCell ref="AV18:BI18"/>
    <mergeCell ref="BJ18:CV18"/>
    <mergeCell ref="AB19:AC19"/>
    <mergeCell ref="AV19:BI19"/>
    <mergeCell ref="A23:AC23"/>
    <mergeCell ref="AD23:AU23"/>
    <mergeCell ref="AV23:BI23"/>
    <mergeCell ref="BJ23:CV23"/>
    <mergeCell ref="A24:AC24"/>
    <mergeCell ref="AD24:AU24"/>
    <mergeCell ref="AV24:BI24"/>
    <mergeCell ref="BJ24:CV24"/>
    <mergeCell ref="A25:AC25"/>
    <mergeCell ref="AD25:AU25"/>
    <mergeCell ref="AV25:BI25"/>
    <mergeCell ref="BJ25:CV25"/>
    <mergeCell ref="A26:AC26"/>
    <mergeCell ref="AD26:AU26"/>
    <mergeCell ref="AV26:BI26"/>
    <mergeCell ref="BJ26:CV26"/>
    <mergeCell ref="AV30:BI30"/>
    <mergeCell ref="BJ30:CV30"/>
    <mergeCell ref="A27:AC27"/>
    <mergeCell ref="AD27:AU27"/>
    <mergeCell ref="AV27:BI27"/>
    <mergeCell ref="BJ27:CV27"/>
    <mergeCell ref="A28:AC28"/>
    <mergeCell ref="AD28:AU28"/>
    <mergeCell ref="AV28:BI28"/>
    <mergeCell ref="BJ28:CV28"/>
    <mergeCell ref="AV31:BI31"/>
    <mergeCell ref="BJ31:CV31"/>
    <mergeCell ref="A29:AC29"/>
    <mergeCell ref="AD29:AU29"/>
    <mergeCell ref="AV29:BI29"/>
    <mergeCell ref="BJ29:CV29"/>
    <mergeCell ref="A30:AC30"/>
    <mergeCell ref="AD30:AU30"/>
    <mergeCell ref="A31:AC31"/>
    <mergeCell ref="AD31:AU31"/>
    <mergeCell ref="AD32:AU32"/>
    <mergeCell ref="AV32:BI32"/>
    <mergeCell ref="BJ32:CV32"/>
    <mergeCell ref="A33:AC33"/>
    <mergeCell ref="AD33:AU33"/>
    <mergeCell ref="AV33:BI33"/>
    <mergeCell ref="BJ33:CV33"/>
    <mergeCell ref="BF1:CW1"/>
    <mergeCell ref="A35:AC35"/>
    <mergeCell ref="AD35:AU35"/>
    <mergeCell ref="AV35:BI35"/>
    <mergeCell ref="BJ35:CV35"/>
    <mergeCell ref="A34:AC34"/>
    <mergeCell ref="AD34:AU34"/>
    <mergeCell ref="AV34:BI34"/>
    <mergeCell ref="BJ34:CV34"/>
    <mergeCell ref="A32:AC32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21"/>
  <sheetViews>
    <sheetView zoomScalePageLayoutView="0" workbookViewId="0" topLeftCell="A218">
      <selection activeCell="BY243" sqref="BY243"/>
    </sheetView>
  </sheetViews>
  <sheetFormatPr defaultColWidth="9.00390625" defaultRowHeight="12.75"/>
  <cols>
    <col min="1" max="1" width="3.125" style="0" customWidth="1"/>
    <col min="2" max="7" width="9.125" style="0" hidden="1" customWidth="1"/>
    <col min="8" max="8" width="1.00390625" style="0" customWidth="1"/>
    <col min="9" max="14" width="9.125" style="0" hidden="1" customWidth="1"/>
    <col min="15" max="15" width="1.75390625" style="0" customWidth="1"/>
    <col min="16" max="21" width="9.125" style="0" hidden="1" customWidth="1"/>
    <col min="22" max="22" width="1.875" style="0" customWidth="1"/>
    <col min="23" max="25" width="9.125" style="0" hidden="1" customWidth="1"/>
    <col min="26" max="26" width="1.75390625" style="0" customWidth="1"/>
    <col min="27" max="27" width="3.375" style="0" customWidth="1"/>
    <col min="28" max="28" width="7.875" style="0" customWidth="1"/>
    <col min="29" max="29" width="4.375" style="0" customWidth="1"/>
    <col min="30" max="30" width="5.125" style="0" customWidth="1"/>
    <col min="31" max="36" width="9.125" style="0" hidden="1" customWidth="1"/>
    <col min="37" max="37" width="1.25" style="0" customWidth="1"/>
    <col min="38" max="40" width="9.125" style="0" hidden="1" customWidth="1"/>
    <col min="41" max="41" width="2.00390625" style="0" customWidth="1"/>
    <col min="42" max="42" width="9.125" style="0" hidden="1" customWidth="1"/>
    <col min="43" max="44" width="0.74609375" style="0" customWidth="1"/>
    <col min="45" max="45" width="2.125" style="0" customWidth="1"/>
    <col min="46" max="46" width="4.375" style="0" customWidth="1"/>
    <col min="47" max="47" width="6.375" style="0" customWidth="1"/>
    <col min="48" max="48" width="3.75390625" style="0" customWidth="1"/>
    <col min="49" max="53" width="9.125" style="0" hidden="1" customWidth="1"/>
    <col min="54" max="54" width="1.625" style="0" customWidth="1"/>
    <col min="55" max="56" width="9.125" style="0" hidden="1" customWidth="1"/>
    <col min="57" max="58" width="1.00390625" style="0" customWidth="1"/>
    <col min="59" max="59" width="0.74609375" style="0" customWidth="1"/>
    <col min="60" max="60" width="1.37890625" style="0" customWidth="1"/>
    <col min="61" max="61" width="3.375" style="0" customWidth="1"/>
    <col min="62" max="62" width="4.00390625" style="0" customWidth="1"/>
    <col min="63" max="67" width="9.125" style="0" hidden="1" customWidth="1"/>
    <col min="68" max="68" width="0.875" style="0" customWidth="1"/>
    <col min="69" max="72" width="9.125" style="0" hidden="1" customWidth="1"/>
    <col min="73" max="73" width="2.75390625" style="0" customWidth="1"/>
    <col min="74" max="74" width="5.375" style="0" customWidth="1"/>
    <col min="75" max="75" width="14.75390625" style="0" customWidth="1"/>
    <col min="77" max="77" width="11.625" style="0" bestFit="1" customWidth="1"/>
  </cols>
  <sheetData>
    <row r="1" spans="1:75" ht="26.25" customHeight="1" thickBot="1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</row>
    <row r="2" spans="1:75" ht="12.75" customHeight="1">
      <c r="A2" s="197" t="s">
        <v>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203" t="s">
        <v>31</v>
      </c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 t="s">
        <v>61</v>
      </c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 t="s">
        <v>5</v>
      </c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156" t="s">
        <v>62</v>
      </c>
    </row>
    <row r="3" spans="1:75" ht="40.5" customHeigh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2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157"/>
    </row>
    <row r="4" spans="1:75" ht="13.5" thickBot="1">
      <c r="A4" s="206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>
        <v>3</v>
      </c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207">
        <v>4</v>
      </c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196">
        <v>5</v>
      </c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5">
        <v>6</v>
      </c>
    </row>
    <row r="5" spans="1:75" ht="21" customHeight="1" thickBot="1">
      <c r="A5" s="189" t="s">
        <v>32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1" t="s">
        <v>8</v>
      </c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78">
        <f>AV7+AV105+AV113+AV119+AV131+AV141+AV175+AV193+AV207+AV214</f>
        <v>142209600</v>
      </c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>
        <f>BJ7+BJ105+BJ113+BJ119+BJ131+BJ141+BJ175+BJ193+BJ207+BJ214</f>
        <v>139096641.32</v>
      </c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3">
        <f>AV5-BJ5</f>
        <v>3112958.680000007</v>
      </c>
    </row>
    <row r="6" spans="1:75" ht="14.25" customHeight="1" thickBot="1">
      <c r="A6" s="192" t="s">
        <v>33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4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6"/>
    </row>
    <row r="7" spans="1:75" ht="33" customHeight="1" thickBot="1">
      <c r="A7" s="145" t="s">
        <v>63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7" t="s">
        <v>135</v>
      </c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78">
        <f>AV8+AV15+AV43+AV78+AV83</f>
        <v>27078800</v>
      </c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>
        <f>BJ8+BJ15+BJ43+BJ78+BJ83</f>
        <v>27040723.28</v>
      </c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13">
        <f>AV7-BJ7</f>
        <v>38076.71999999881</v>
      </c>
    </row>
    <row r="8" spans="1:75" ht="81.75" customHeight="1">
      <c r="A8" s="185" t="s">
        <v>34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48" t="s">
        <v>136</v>
      </c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52">
        <f>AV9+AV10</f>
        <v>1213100</v>
      </c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>
        <f>BJ9+BJ10</f>
        <v>1213054.83</v>
      </c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7">
        <f>AV8-BJ8</f>
        <v>45.169999999925494</v>
      </c>
    </row>
    <row r="9" spans="1:75" ht="17.25" customHeight="1">
      <c r="A9" s="95" t="s">
        <v>36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135" t="s">
        <v>137</v>
      </c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97">
        <f>AV13</f>
        <v>942500</v>
      </c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108">
        <f>BJ13</f>
        <v>942456.05</v>
      </c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10"/>
      <c r="BW9" s="18">
        <f>AV9-BJ9</f>
        <v>43.949999999953434</v>
      </c>
    </row>
    <row r="10" spans="1:75" ht="25.5" customHeight="1">
      <c r="A10" s="95" t="s">
        <v>37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35" t="s">
        <v>138</v>
      </c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97">
        <f>AV14</f>
        <v>270600</v>
      </c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108">
        <f>BJ14</f>
        <v>270598.78</v>
      </c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10"/>
      <c r="BW10" s="18">
        <f>AV10-BJ10</f>
        <v>1.2199999999720603</v>
      </c>
    </row>
    <row r="11" spans="1:75" ht="49.5" customHeight="1">
      <c r="A11" s="138" t="s">
        <v>35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7" t="s">
        <v>139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44">
        <f>AV12</f>
        <v>1213100</v>
      </c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>
        <f>BJ12</f>
        <v>1213054.83</v>
      </c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9">
        <f>BW12</f>
        <v>45.169999999925494</v>
      </c>
    </row>
    <row r="12" spans="1:75" ht="28.5" customHeight="1">
      <c r="A12" s="138" t="s">
        <v>111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7" t="s">
        <v>248</v>
      </c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44">
        <f>AV13+AV14</f>
        <v>1213100</v>
      </c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>
        <f>BJ13+BJ14</f>
        <v>1213054.83</v>
      </c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20">
        <f aca="true" t="shared" si="0" ref="BW12:BW39">AV12-BJ12</f>
        <v>45.169999999925494</v>
      </c>
    </row>
    <row r="13" spans="1:75" ht="18" customHeight="1">
      <c r="A13" s="95" t="s">
        <v>36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135" t="s">
        <v>140</v>
      </c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97">
        <v>942500</v>
      </c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108">
        <v>942456.05</v>
      </c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10"/>
      <c r="BW13" s="18">
        <f t="shared" si="0"/>
        <v>43.949999999953434</v>
      </c>
    </row>
    <row r="14" spans="1:75" ht="25.5" customHeight="1">
      <c r="A14" s="95" t="s">
        <v>37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135" t="s">
        <v>188</v>
      </c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97">
        <v>270600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108">
        <v>270598.78</v>
      </c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10"/>
      <c r="BW14" s="18">
        <f t="shared" si="0"/>
        <v>1.2199999999720603</v>
      </c>
    </row>
    <row r="15" spans="1:75" ht="109.5" customHeight="1">
      <c r="A15" s="159" t="s">
        <v>38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41" t="s">
        <v>141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4">
        <f>AV16+AV17+AV18+AV19+AV20+AV21+AV22+AV23+AV24+AV25</f>
        <v>5795200</v>
      </c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>
        <f>BJ16+BJ17+BJ18+BJ19+BJ20+BJ21+BJ22+BJ23+BJ24+BJ25</f>
        <v>5789404.859999999</v>
      </c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9">
        <f t="shared" si="0"/>
        <v>5795.140000000596</v>
      </c>
    </row>
    <row r="16" spans="1:75" ht="16.5" customHeight="1">
      <c r="A16" s="95" t="s">
        <v>36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135" t="s">
        <v>142</v>
      </c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97">
        <f>AV28</f>
        <v>2527300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>
        <f>BJ28</f>
        <v>2527218.01</v>
      </c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18">
        <f t="shared" si="0"/>
        <v>81.99000000022352</v>
      </c>
    </row>
    <row r="17" spans="1:75" ht="24" customHeight="1">
      <c r="A17" s="95" t="s">
        <v>37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135" t="s">
        <v>143</v>
      </c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97">
        <f>AV29</f>
        <v>718100</v>
      </c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>
        <f>BJ29</f>
        <v>718097.94</v>
      </c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18">
        <f t="shared" si="0"/>
        <v>2.0600000000558794</v>
      </c>
    </row>
    <row r="18" spans="1:75" ht="12.75">
      <c r="A18" s="95" t="s">
        <v>39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35" t="s">
        <v>144</v>
      </c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97">
        <f>AV31</f>
        <v>144600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>
        <f>BJ31</f>
        <v>144329.55</v>
      </c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18">
        <f t="shared" si="0"/>
        <v>270.45000000001164</v>
      </c>
    </row>
    <row r="19" spans="1:75" ht="12.75">
      <c r="A19" s="95" t="s">
        <v>40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135" t="s">
        <v>145</v>
      </c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97">
        <f>AV32</f>
        <v>320500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>
        <f>BJ32</f>
        <v>315577.99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18">
        <f t="shared" si="0"/>
        <v>4922.010000000009</v>
      </c>
    </row>
    <row r="20" spans="1:75" ht="25.5" customHeight="1">
      <c r="A20" s="95" t="s">
        <v>41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135" t="s">
        <v>146</v>
      </c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97">
        <f>AV33</f>
        <v>1019700</v>
      </c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>
        <f>BJ33</f>
        <v>1019631.12</v>
      </c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18">
        <f t="shared" si="0"/>
        <v>68.88000000000466</v>
      </c>
    </row>
    <row r="21" spans="1:75" ht="24.75" customHeight="1">
      <c r="A21" s="95" t="s">
        <v>42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135" t="s">
        <v>147</v>
      </c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97">
        <f>AV34</f>
        <v>282600</v>
      </c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>
        <f>BJ34</f>
        <v>282506.21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18">
        <f t="shared" si="0"/>
        <v>93.78999999997905</v>
      </c>
    </row>
    <row r="22" spans="1:75" ht="12.75">
      <c r="A22" s="95" t="s">
        <v>43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135" t="s">
        <v>148</v>
      </c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97">
        <f>AV35</f>
        <v>126400</v>
      </c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>
        <f>BJ35</f>
        <v>126302.96</v>
      </c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18">
        <f t="shared" si="0"/>
        <v>97.0399999999936</v>
      </c>
    </row>
    <row r="23" spans="1:75" ht="12.75">
      <c r="A23" s="95" t="s">
        <v>44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135" t="s">
        <v>149</v>
      </c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97">
        <f>AV36+AV40+AV42</f>
        <v>433300</v>
      </c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>
        <f>BJ36+BJ40+BJ42</f>
        <v>433136.88</v>
      </c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18">
        <f t="shared" si="0"/>
        <v>163.11999999999534</v>
      </c>
    </row>
    <row r="24" spans="1:75" ht="27.75" customHeight="1">
      <c r="A24" s="95" t="s">
        <v>45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135" t="s">
        <v>150</v>
      </c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97">
        <f>AV37</f>
        <v>85900</v>
      </c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>
        <f>BJ37</f>
        <v>85856</v>
      </c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21">
        <f t="shared" si="0"/>
        <v>44</v>
      </c>
    </row>
    <row r="25" spans="1:75" ht="28.5" customHeight="1">
      <c r="A25" s="95" t="s">
        <v>46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135" t="s">
        <v>151</v>
      </c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97">
        <f>AV38</f>
        <v>136800</v>
      </c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>
        <f>BJ38</f>
        <v>136748.2</v>
      </c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21">
        <f t="shared" si="0"/>
        <v>51.79999999998836</v>
      </c>
    </row>
    <row r="26" spans="1:75" ht="49.5" customHeight="1">
      <c r="A26" s="138" t="s">
        <v>35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7" t="s">
        <v>152</v>
      </c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44">
        <f>AV27+AV30+AV39+AV41</f>
        <v>5795200</v>
      </c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>
        <f>BJ27+BJ30+BJ39+BJ41</f>
        <v>5789404.859999999</v>
      </c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9">
        <f t="shared" si="0"/>
        <v>5795.140000000596</v>
      </c>
    </row>
    <row r="27" spans="1:75" ht="27" customHeight="1">
      <c r="A27" s="138" t="s">
        <v>111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7" t="s">
        <v>247</v>
      </c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44">
        <f>AV28+AV29</f>
        <v>3245400</v>
      </c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>
        <f>BJ28+BJ29</f>
        <v>3245315.9499999997</v>
      </c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9">
        <f t="shared" si="0"/>
        <v>84.0500000002794</v>
      </c>
    </row>
    <row r="28" spans="1:75" ht="12.75">
      <c r="A28" s="95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135" t="s">
        <v>153</v>
      </c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97">
        <v>2527300</v>
      </c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>
        <v>2527218.01</v>
      </c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21">
        <f t="shared" si="0"/>
        <v>81.99000000022352</v>
      </c>
    </row>
    <row r="29" spans="1:75" ht="27.75" customHeight="1">
      <c r="A29" s="95" t="s">
        <v>37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35" t="s">
        <v>189</v>
      </c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97">
        <v>718100</v>
      </c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>
        <v>718097.94</v>
      </c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21">
        <f t="shared" si="0"/>
        <v>2.0600000000558794</v>
      </c>
    </row>
    <row r="30" spans="1:75" ht="58.5" customHeight="1">
      <c r="A30" s="138" t="s">
        <v>306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7" t="s">
        <v>307</v>
      </c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44">
        <f>AV31+AV32+AV33+AV34+AV35+AV36+AV37+AV38</f>
        <v>2116600</v>
      </c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>
        <f>BJ31+BJ32+BJ33+BJ34+BJ35+BJ36+BJ37+BJ38</f>
        <v>2110955.31</v>
      </c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9">
        <f>AV30-BJ30</f>
        <v>5644.689999999944</v>
      </c>
    </row>
    <row r="31" spans="1:75" ht="12.75" customHeight="1">
      <c r="A31" s="164" t="s">
        <v>39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6"/>
      <c r="AD31" s="167" t="s">
        <v>162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9"/>
      <c r="AV31" s="97">
        <v>144600</v>
      </c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>
        <v>144329.55</v>
      </c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21">
        <f t="shared" si="0"/>
        <v>270.45000000001164</v>
      </c>
    </row>
    <row r="32" spans="1:75" ht="12.75">
      <c r="A32" s="95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35" t="s">
        <v>154</v>
      </c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97">
        <v>320500</v>
      </c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>
        <v>315577.99</v>
      </c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21">
        <f t="shared" si="0"/>
        <v>4922.010000000009</v>
      </c>
    </row>
    <row r="33" spans="1:75" ht="24" customHeight="1">
      <c r="A33" s="95" t="s">
        <v>41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135" t="s">
        <v>155</v>
      </c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97">
        <v>1019700</v>
      </c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>
        <v>1019631.12</v>
      </c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21">
        <f t="shared" si="0"/>
        <v>68.88000000000466</v>
      </c>
    </row>
    <row r="34" spans="1:75" ht="24" customHeight="1">
      <c r="A34" s="95" t="s">
        <v>42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135" t="s">
        <v>156</v>
      </c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97">
        <v>282600</v>
      </c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>
        <v>282506.21</v>
      </c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21">
        <f t="shared" si="0"/>
        <v>93.78999999997905</v>
      </c>
    </row>
    <row r="35" spans="1:75" ht="12.75">
      <c r="A35" s="95" t="s">
        <v>43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135" t="s">
        <v>157</v>
      </c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97">
        <v>126400</v>
      </c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>
        <v>126302.96</v>
      </c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21">
        <f t="shared" si="0"/>
        <v>97.0399999999936</v>
      </c>
    </row>
    <row r="36" spans="1:75" ht="12.75">
      <c r="A36" s="95" t="s">
        <v>44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135" t="s">
        <v>249</v>
      </c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97">
        <v>100</v>
      </c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>
        <v>3.28</v>
      </c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21">
        <f>AV36-BJ36</f>
        <v>96.72</v>
      </c>
    </row>
    <row r="37" spans="1:75" ht="24.75" customHeight="1">
      <c r="A37" s="95" t="s">
        <v>45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135" t="s">
        <v>158</v>
      </c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97">
        <v>85900</v>
      </c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>
        <v>85856</v>
      </c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21">
        <f t="shared" si="0"/>
        <v>44</v>
      </c>
    </row>
    <row r="38" spans="1:75" ht="26.25" customHeight="1">
      <c r="A38" s="95" t="s">
        <v>46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135" t="s">
        <v>159</v>
      </c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97">
        <v>136800</v>
      </c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>
        <v>136748.2</v>
      </c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21">
        <f t="shared" si="0"/>
        <v>51.79999999998836</v>
      </c>
    </row>
    <row r="39" spans="1:75" ht="96" customHeight="1">
      <c r="A39" s="138" t="s">
        <v>134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7" t="s">
        <v>160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44">
        <f>AV40</f>
        <v>249600</v>
      </c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>
        <f>BJ40</f>
        <v>249600</v>
      </c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9">
        <f t="shared" si="0"/>
        <v>0</v>
      </c>
    </row>
    <row r="40" spans="1:75" ht="12.75">
      <c r="A40" s="95" t="s">
        <v>44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135" t="s">
        <v>161</v>
      </c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97">
        <v>249600</v>
      </c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>
        <v>249600</v>
      </c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21">
        <f>AV40-BJ40</f>
        <v>0</v>
      </c>
    </row>
    <row r="41" spans="1:75" ht="38.25" customHeight="1">
      <c r="A41" s="138" t="s">
        <v>112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7" t="s">
        <v>250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44">
        <f>AV42</f>
        <v>183600</v>
      </c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>
        <f>BJ42</f>
        <v>183533.6</v>
      </c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9">
        <f>AV41-BJ41</f>
        <v>66.39999999999418</v>
      </c>
    </row>
    <row r="42" spans="1:75" ht="18" customHeight="1">
      <c r="A42" s="95" t="s">
        <v>44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135" t="s">
        <v>251</v>
      </c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97">
        <v>183600</v>
      </c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>
        <v>183533.6</v>
      </c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21">
        <f>AV42-BJ42</f>
        <v>66.39999999999418</v>
      </c>
    </row>
    <row r="43" spans="1:75" ht="105" customHeight="1">
      <c r="A43" s="159" t="s">
        <v>47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41" t="s">
        <v>163</v>
      </c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82">
        <f>AV53+AV67+AV76</f>
        <v>19254700</v>
      </c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>
        <f>BJ53+BJ67+BJ76</f>
        <v>19242544.59</v>
      </c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52">
        <f>BW53</f>
        <v>3430.7799999993294</v>
      </c>
    </row>
    <row r="44" spans="1:75" ht="12.75">
      <c r="A44" s="95" t="s">
        <v>36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135" t="s">
        <v>164</v>
      </c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97">
        <f>AV55+AV68</f>
        <v>14014600</v>
      </c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>
        <f>BJ55+BJ68</f>
        <v>14014493.51</v>
      </c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21">
        <f aca="true" t="shared" si="1" ref="BW44:BW89">AV44-BJ44</f>
        <v>106.49000000022352</v>
      </c>
    </row>
    <row r="45" spans="1:75" ht="27.75" customHeight="1">
      <c r="A45" s="95" t="s">
        <v>37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135" t="s">
        <v>165</v>
      </c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97">
        <f>AV56+AV69</f>
        <v>3838900</v>
      </c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>
        <f>BJ56+BJ69</f>
        <v>3831087.37</v>
      </c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21">
        <f t="shared" si="1"/>
        <v>7812.629999999888</v>
      </c>
    </row>
    <row r="46" spans="1:75" ht="12.75">
      <c r="A46" s="95" t="s">
        <v>39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135" t="s">
        <v>166</v>
      </c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97">
        <f>AV58+AV70</f>
        <v>209600</v>
      </c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>
        <f>BJ58+BJ70</f>
        <v>206497.66</v>
      </c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21">
        <f t="shared" si="1"/>
        <v>3102.3399999999965</v>
      </c>
    </row>
    <row r="47" spans="1:75" ht="12.75">
      <c r="A47" s="95" t="s">
        <v>104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135" t="s">
        <v>167</v>
      </c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97">
        <f>AV59+AV71</f>
        <v>72900</v>
      </c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>
        <f>BJ59+BJ71</f>
        <v>72870</v>
      </c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21">
        <f>AV47-BJ47</f>
        <v>30</v>
      </c>
    </row>
    <row r="48" spans="1:75" ht="25.5" customHeight="1">
      <c r="A48" s="95" t="s">
        <v>42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135" t="s">
        <v>168</v>
      </c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97">
        <f>AV60+AV72</f>
        <v>85700</v>
      </c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>
        <f>BJ60+BJ72</f>
        <v>85600</v>
      </c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21">
        <f t="shared" si="1"/>
        <v>100</v>
      </c>
    </row>
    <row r="49" spans="1:75" ht="12.75">
      <c r="A49" s="95" t="s">
        <v>43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135" t="s">
        <v>169</v>
      </c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97">
        <f>AV61+AV73</f>
        <v>492700</v>
      </c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>
        <f>BJ61+BJ73</f>
        <v>492666.57</v>
      </c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21">
        <f t="shared" si="1"/>
        <v>33.429999999993015</v>
      </c>
    </row>
    <row r="50" spans="1:75" ht="12.75">
      <c r="A50" s="95" t="s">
        <v>44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135" t="s">
        <v>170</v>
      </c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97">
        <f>AV66+AV62</f>
        <v>800</v>
      </c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>
        <f>BJ66+BJ62</f>
        <v>682.02</v>
      </c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21">
        <f t="shared" si="1"/>
        <v>117.98000000000002</v>
      </c>
    </row>
    <row r="51" spans="1:75" ht="27.75" customHeight="1">
      <c r="A51" s="95" t="s">
        <v>45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135" t="s">
        <v>171</v>
      </c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97">
        <f>AV63+AV74</f>
        <v>134400</v>
      </c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>
        <f>BJ63+BJ74</f>
        <v>134265</v>
      </c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21">
        <f t="shared" si="1"/>
        <v>135</v>
      </c>
    </row>
    <row r="52" spans="1:75" ht="28.5" customHeight="1">
      <c r="A52" s="95" t="s">
        <v>46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135" t="s">
        <v>172</v>
      </c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97">
        <f>AV64+AV75+AV77</f>
        <v>405100</v>
      </c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>
        <f>BJ64+BJ75+BJ77</f>
        <v>404382.46</v>
      </c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21">
        <f t="shared" si="1"/>
        <v>717.539999999979</v>
      </c>
    </row>
    <row r="53" spans="1:75" ht="52.5" customHeight="1">
      <c r="A53" s="138" t="s">
        <v>35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7" t="s">
        <v>173</v>
      </c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44">
        <f>AV54+AV57+AV65</f>
        <v>15267800</v>
      </c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>
        <f>BJ54+BJ57+BJ65</f>
        <v>15264369.22</v>
      </c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20">
        <f t="shared" si="1"/>
        <v>3430.7799999993294</v>
      </c>
    </row>
    <row r="54" spans="1:75" ht="31.5" customHeight="1">
      <c r="A54" s="138" t="s">
        <v>111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7" t="s">
        <v>174</v>
      </c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44">
        <f>AV55+AV56</f>
        <v>14172100</v>
      </c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>
        <f>BJ55+BJ56</f>
        <v>14172070.97</v>
      </c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20">
        <f t="shared" si="1"/>
        <v>29.029999999329448</v>
      </c>
    </row>
    <row r="55" spans="1:75" ht="12.75">
      <c r="A55" s="95" t="s">
        <v>36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135" t="s">
        <v>175</v>
      </c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97">
        <v>11187100</v>
      </c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>
        <v>11187095.23</v>
      </c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21">
        <f t="shared" si="1"/>
        <v>4.769999999552965</v>
      </c>
    </row>
    <row r="56" spans="1:75" ht="24" customHeight="1">
      <c r="A56" s="95" t="s">
        <v>37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135" t="s">
        <v>187</v>
      </c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97">
        <v>2985000</v>
      </c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>
        <v>2984975.74</v>
      </c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21">
        <f t="shared" si="1"/>
        <v>24.259999999776483</v>
      </c>
    </row>
    <row r="57" spans="1:75" ht="64.5" customHeight="1">
      <c r="A57" s="138" t="s">
        <v>306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7" t="s">
        <v>308</v>
      </c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44">
        <f>AV58+AV59+AV60+AV61+AV63+AV64+AV62</f>
        <v>1095500</v>
      </c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>
        <f>BJ58+BJ59+BJ60+BJ61+BJ63+BJ64+BJ62</f>
        <v>1092157.25</v>
      </c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9">
        <f t="shared" si="1"/>
        <v>3342.75</v>
      </c>
    </row>
    <row r="58" spans="1:75" ht="12.75">
      <c r="A58" s="95" t="s">
        <v>39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135" t="s">
        <v>176</v>
      </c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97">
        <v>171400</v>
      </c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>
        <v>168339.76</v>
      </c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21">
        <f t="shared" si="1"/>
        <v>3060.2399999999907</v>
      </c>
    </row>
    <row r="59" spans="1:75" ht="12.75">
      <c r="A59" s="95" t="s">
        <v>104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135" t="s">
        <v>177</v>
      </c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97">
        <v>26500</v>
      </c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>
        <v>26470</v>
      </c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21">
        <f>AV59-BJ59</f>
        <v>30</v>
      </c>
    </row>
    <row r="60" spans="1:75" ht="29.25" customHeight="1">
      <c r="A60" s="95" t="s">
        <v>42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135" t="s">
        <v>178</v>
      </c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97">
        <v>47700</v>
      </c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>
        <v>47660</v>
      </c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21">
        <f t="shared" si="1"/>
        <v>40</v>
      </c>
    </row>
    <row r="61" spans="1:75" ht="12.75">
      <c r="A61" s="95" t="s">
        <v>43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135" t="s">
        <v>179</v>
      </c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97">
        <v>488200</v>
      </c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>
        <v>488166.57</v>
      </c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21">
        <f t="shared" si="1"/>
        <v>33.429999999993015</v>
      </c>
    </row>
    <row r="62" spans="1:75" ht="12.75">
      <c r="A62" s="95" t="s">
        <v>44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135" t="s">
        <v>180</v>
      </c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97">
        <v>600</v>
      </c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>
        <v>541.02</v>
      </c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21">
        <f>AV62-BJ62</f>
        <v>58.98000000000002</v>
      </c>
    </row>
    <row r="63" spans="1:75" ht="24.75" customHeight="1">
      <c r="A63" s="95" t="s">
        <v>45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135" t="s">
        <v>181</v>
      </c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97">
        <v>50800</v>
      </c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>
        <v>50715</v>
      </c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21">
        <f t="shared" si="1"/>
        <v>85</v>
      </c>
    </row>
    <row r="64" spans="1:75" ht="26.25" customHeight="1">
      <c r="A64" s="95" t="s">
        <v>46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135" t="s">
        <v>182</v>
      </c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97">
        <v>310300</v>
      </c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>
        <v>310264.9</v>
      </c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21">
        <f t="shared" si="1"/>
        <v>35.09999999997672</v>
      </c>
    </row>
    <row r="65" spans="1:75" ht="38.25" customHeight="1">
      <c r="A65" s="138" t="s">
        <v>112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7" t="s">
        <v>183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44">
        <f>AV66</f>
        <v>200</v>
      </c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>
        <f>BJ66</f>
        <v>141</v>
      </c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9">
        <f t="shared" si="1"/>
        <v>59</v>
      </c>
    </row>
    <row r="66" spans="1:75" ht="12.75" customHeight="1">
      <c r="A66" s="95" t="s">
        <v>44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135" t="s">
        <v>184</v>
      </c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97">
        <v>200</v>
      </c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>
        <v>141</v>
      </c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21">
        <f>AV66-BJ66</f>
        <v>59</v>
      </c>
    </row>
    <row r="67" spans="1:75" ht="37.5" customHeight="1">
      <c r="A67" s="138" t="s">
        <v>124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7" t="s">
        <v>185</v>
      </c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44">
        <f>AV68+AV69+AV70+AV71+AV72+AV73+AV74+AV75</f>
        <v>3980400</v>
      </c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>
        <f>BJ68+BJ69+BJ70+BJ71+BJ72+BJ73+BJ74+BJ75</f>
        <v>3971675.3699999996</v>
      </c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9">
        <f t="shared" si="1"/>
        <v>8724.630000000354</v>
      </c>
    </row>
    <row r="68" spans="1:75" ht="12.75" customHeight="1">
      <c r="A68" s="95" t="s">
        <v>36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135" t="s">
        <v>186</v>
      </c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97">
        <v>2827500</v>
      </c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>
        <v>2827398.28</v>
      </c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18">
        <f aca="true" t="shared" si="2" ref="BW68:BW76">AV68-BJ68</f>
        <v>101.72000000020489</v>
      </c>
    </row>
    <row r="69" spans="1:75" ht="25.5" customHeight="1">
      <c r="A69" s="95" t="s">
        <v>37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135" t="s">
        <v>190</v>
      </c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97">
        <v>853900</v>
      </c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>
        <v>846111.63</v>
      </c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18">
        <f t="shared" si="2"/>
        <v>7788.369999999995</v>
      </c>
    </row>
    <row r="70" spans="1:75" ht="16.5" customHeight="1">
      <c r="A70" s="95" t="s">
        <v>39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135" t="s">
        <v>193</v>
      </c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97">
        <v>38200</v>
      </c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>
        <v>38157.9</v>
      </c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18">
        <f t="shared" si="2"/>
        <v>42.099999999998545</v>
      </c>
    </row>
    <row r="71" spans="1:75" ht="17.25" customHeight="1">
      <c r="A71" s="95" t="s">
        <v>104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135" t="s">
        <v>191</v>
      </c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97">
        <v>46400</v>
      </c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>
        <v>46400</v>
      </c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18">
        <f t="shared" si="2"/>
        <v>0</v>
      </c>
    </row>
    <row r="72" spans="1:75" ht="25.5" customHeight="1">
      <c r="A72" s="95" t="s">
        <v>42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135" t="s">
        <v>192</v>
      </c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97">
        <v>38000</v>
      </c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>
        <v>37940</v>
      </c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18">
        <f t="shared" si="2"/>
        <v>60</v>
      </c>
    </row>
    <row r="73" spans="1:75" ht="15" customHeight="1">
      <c r="A73" s="95" t="s">
        <v>43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135" t="s">
        <v>194</v>
      </c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97">
        <v>4500</v>
      </c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>
        <v>4500</v>
      </c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18">
        <f t="shared" si="2"/>
        <v>0</v>
      </c>
    </row>
    <row r="74" spans="1:75" ht="27" customHeight="1">
      <c r="A74" s="95" t="s">
        <v>45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135" t="s">
        <v>195</v>
      </c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97">
        <v>83600</v>
      </c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>
        <v>83550</v>
      </c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18">
        <f t="shared" si="2"/>
        <v>50</v>
      </c>
    </row>
    <row r="75" spans="1:75" ht="22.5" customHeight="1">
      <c r="A75" s="95" t="s">
        <v>46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135" t="s">
        <v>196</v>
      </c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97">
        <v>88300</v>
      </c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>
        <v>87617.56</v>
      </c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18">
        <f t="shared" si="2"/>
        <v>682.4400000000023</v>
      </c>
    </row>
    <row r="76" spans="1:75" ht="37.5" customHeight="1">
      <c r="A76" s="138" t="s">
        <v>124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7" t="s">
        <v>197</v>
      </c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44">
        <f>AV77</f>
        <v>6500</v>
      </c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>
        <f>BJ77</f>
        <v>6500</v>
      </c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9">
        <f t="shared" si="2"/>
        <v>0</v>
      </c>
    </row>
    <row r="77" spans="1:75" ht="29.25" customHeight="1">
      <c r="A77" s="95" t="s">
        <v>46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135" t="s">
        <v>198</v>
      </c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97">
        <v>6500</v>
      </c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>
        <v>6500</v>
      </c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21">
        <f>AV77-BJ77</f>
        <v>0</v>
      </c>
    </row>
    <row r="78" spans="1:75" ht="21.75" customHeight="1">
      <c r="A78" s="159" t="s">
        <v>83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41" t="s">
        <v>199</v>
      </c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82">
        <f>AV79</f>
        <v>20000</v>
      </c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>
        <f>BJ79</f>
        <v>0</v>
      </c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23">
        <f t="shared" si="1"/>
        <v>20000</v>
      </c>
    </row>
    <row r="79" spans="1:75" ht="15.75" customHeight="1">
      <c r="A79" s="95" t="s">
        <v>44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135" t="s">
        <v>200</v>
      </c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97">
        <v>20000</v>
      </c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>
        <v>0</v>
      </c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24">
        <f t="shared" si="1"/>
        <v>20000</v>
      </c>
    </row>
    <row r="80" spans="1:75" ht="15.75" customHeight="1">
      <c r="A80" s="183" t="s">
        <v>83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41" t="s">
        <v>201</v>
      </c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82">
        <f>AV81</f>
        <v>20000</v>
      </c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>
        <f>BJ81</f>
        <v>0</v>
      </c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23">
        <f t="shared" si="1"/>
        <v>20000</v>
      </c>
    </row>
    <row r="81" spans="1:75" ht="17.25" customHeight="1">
      <c r="A81" s="138" t="s">
        <v>113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41" t="s">
        <v>202</v>
      </c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97">
        <f>AV82</f>
        <v>20000</v>
      </c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>
        <f>BJ82</f>
        <v>0</v>
      </c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24">
        <f t="shared" si="1"/>
        <v>20000</v>
      </c>
    </row>
    <row r="82" spans="1:75" ht="16.5" customHeight="1">
      <c r="A82" s="95" t="s">
        <v>44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135" t="s">
        <v>203</v>
      </c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97">
        <v>20000</v>
      </c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>
        <v>0</v>
      </c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24">
        <f t="shared" si="1"/>
        <v>20000</v>
      </c>
    </row>
    <row r="83" spans="1:75" ht="45.75" customHeight="1">
      <c r="A83" s="159" t="s">
        <v>48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41" t="s">
        <v>204</v>
      </c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82">
        <f>AV84+AV85+AV86</f>
        <v>795800</v>
      </c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>
        <f>BJ84+BJ85+BJ86</f>
        <v>795719</v>
      </c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23">
        <f t="shared" si="1"/>
        <v>81</v>
      </c>
    </row>
    <row r="84" spans="1:75" ht="20.25" customHeight="1">
      <c r="A84" s="95" t="s">
        <v>43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135" t="s">
        <v>205</v>
      </c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97">
        <f>AV90</f>
        <v>427800</v>
      </c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>
        <f>BJ90</f>
        <v>427724</v>
      </c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54">
        <f t="shared" si="1"/>
        <v>76</v>
      </c>
    </row>
    <row r="85" spans="1:75" ht="21.75" customHeight="1">
      <c r="A85" s="95" t="s">
        <v>44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135" t="s">
        <v>206</v>
      </c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97">
        <f>AV89</f>
        <v>72000</v>
      </c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>
        <f>BJ89</f>
        <v>72000</v>
      </c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54">
        <f>AV85-BJ85</f>
        <v>0</v>
      </c>
    </row>
    <row r="86" spans="1:75" ht="27" customHeight="1">
      <c r="A86" s="95" t="s">
        <v>46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135" t="s">
        <v>207</v>
      </c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97">
        <f>AV92</f>
        <v>296000</v>
      </c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>
        <f>BJ92</f>
        <v>295995</v>
      </c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54">
        <f>AV86-BJ86</f>
        <v>5</v>
      </c>
    </row>
    <row r="87" spans="1:75" ht="101.25" customHeight="1">
      <c r="A87" s="138" t="s">
        <v>318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7" t="s">
        <v>319</v>
      </c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44">
        <f>AV88</f>
        <v>72000</v>
      </c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>
        <f>BJ88</f>
        <v>72000</v>
      </c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23">
        <f t="shared" si="1"/>
        <v>0</v>
      </c>
    </row>
    <row r="88" spans="1:75" ht="40.5" customHeight="1">
      <c r="A88" s="138" t="s">
        <v>115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7" t="s">
        <v>320</v>
      </c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44">
        <f>AV89</f>
        <v>72000</v>
      </c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>
        <f>BJ89</f>
        <v>72000</v>
      </c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23">
        <f t="shared" si="1"/>
        <v>0</v>
      </c>
    </row>
    <row r="89" spans="1:75" ht="18" customHeight="1">
      <c r="A89" s="95" t="s">
        <v>44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135" t="s">
        <v>321</v>
      </c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97">
        <v>72000</v>
      </c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>
        <v>72000</v>
      </c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54">
        <f t="shared" si="1"/>
        <v>0</v>
      </c>
    </row>
    <row r="90" spans="1:75" ht="28.5" customHeight="1">
      <c r="A90" s="138" t="s">
        <v>322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7" t="s">
        <v>323</v>
      </c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44">
        <f>AV91</f>
        <v>427800</v>
      </c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>
        <f>BJ91</f>
        <v>427724</v>
      </c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23">
        <f aca="true" t="shared" si="3" ref="BW90:BW104">AV90-BJ90</f>
        <v>76</v>
      </c>
    </row>
    <row r="91" spans="1:75" ht="18" customHeight="1">
      <c r="A91" s="95" t="s">
        <v>43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135" t="s">
        <v>324</v>
      </c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97">
        <v>427800</v>
      </c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>
        <v>427724</v>
      </c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54">
        <f t="shared" si="3"/>
        <v>76</v>
      </c>
    </row>
    <row r="92" spans="1:75" ht="28.5" customHeight="1">
      <c r="A92" s="138" t="s">
        <v>133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7" t="s">
        <v>208</v>
      </c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44">
        <f>AV95+AV97+AV99+AV101+AV103+AV93</f>
        <v>296000</v>
      </c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>
        <f>BJ95+BJ97+BJ99+BJ101+BJ103+BJ93</f>
        <v>295995</v>
      </c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23">
        <f t="shared" si="3"/>
        <v>5</v>
      </c>
    </row>
    <row r="93" spans="1:75" ht="40.5" customHeight="1">
      <c r="A93" s="138" t="s">
        <v>114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7" t="s">
        <v>325</v>
      </c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44">
        <f>AV94</f>
        <v>10000</v>
      </c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>
        <f>BJ94</f>
        <v>10000</v>
      </c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23">
        <f>AV93-BJ93</f>
        <v>0</v>
      </c>
    </row>
    <row r="94" spans="1:75" ht="29.25" customHeight="1">
      <c r="A94" s="95" t="s">
        <v>46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135" t="s">
        <v>326</v>
      </c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97">
        <v>10000</v>
      </c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>
        <v>10000</v>
      </c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54">
        <f>AV94-BJ94</f>
        <v>0</v>
      </c>
    </row>
    <row r="95" spans="1:75" ht="40.5" customHeight="1">
      <c r="A95" s="138" t="s">
        <v>114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7" t="s">
        <v>210</v>
      </c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44">
        <f>AV96</f>
        <v>94000</v>
      </c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>
        <f>BJ96</f>
        <v>94000</v>
      </c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23">
        <f t="shared" si="3"/>
        <v>0</v>
      </c>
    </row>
    <row r="96" spans="1:75" ht="29.25" customHeight="1">
      <c r="A96" s="95" t="s">
        <v>46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135" t="s">
        <v>209</v>
      </c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97">
        <v>94000</v>
      </c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>
        <v>94000</v>
      </c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54">
        <f t="shared" si="3"/>
        <v>0</v>
      </c>
    </row>
    <row r="97" spans="1:75" ht="40.5" customHeight="1">
      <c r="A97" s="138" t="s">
        <v>114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7" t="s">
        <v>211</v>
      </c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44">
        <f>AV98</f>
        <v>73000</v>
      </c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>
        <f>BJ98</f>
        <v>73000</v>
      </c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23">
        <f t="shared" si="3"/>
        <v>0</v>
      </c>
    </row>
    <row r="98" spans="1:75" ht="29.25" customHeight="1">
      <c r="A98" s="95" t="s">
        <v>46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135" t="s">
        <v>212</v>
      </c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97">
        <v>73000</v>
      </c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>
        <v>73000</v>
      </c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54">
        <f t="shared" si="3"/>
        <v>0</v>
      </c>
    </row>
    <row r="99" spans="1:75" ht="40.5" customHeight="1">
      <c r="A99" s="138" t="s">
        <v>114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7" t="s">
        <v>213</v>
      </c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44">
        <f>AV100</f>
        <v>80000</v>
      </c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>
        <f>BJ100</f>
        <v>79995</v>
      </c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23">
        <f t="shared" si="3"/>
        <v>5</v>
      </c>
    </row>
    <row r="100" spans="1:75" ht="29.25" customHeight="1">
      <c r="A100" s="95" t="s">
        <v>46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135" t="s">
        <v>214</v>
      </c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97">
        <v>80000</v>
      </c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>
        <v>79995</v>
      </c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54">
        <f t="shared" si="3"/>
        <v>5</v>
      </c>
    </row>
    <row r="101" spans="1:75" ht="40.5" customHeight="1">
      <c r="A101" s="138" t="s">
        <v>114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7" t="s">
        <v>215</v>
      </c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44">
        <f>AV102</f>
        <v>26000</v>
      </c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>
        <f>BJ102</f>
        <v>26000</v>
      </c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23">
        <f t="shared" si="3"/>
        <v>0</v>
      </c>
    </row>
    <row r="102" spans="1:75" ht="29.25" customHeight="1">
      <c r="A102" s="95" t="s">
        <v>46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135" t="s">
        <v>216</v>
      </c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97">
        <v>26000</v>
      </c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>
        <v>26000</v>
      </c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54">
        <f t="shared" si="3"/>
        <v>0</v>
      </c>
    </row>
    <row r="103" spans="1:75" ht="40.5" customHeight="1">
      <c r="A103" s="138" t="s">
        <v>114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7" t="s">
        <v>217</v>
      </c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44">
        <f>AV104</f>
        <v>13000</v>
      </c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>
        <f>BJ104</f>
        <v>13000</v>
      </c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23">
        <f t="shared" si="3"/>
        <v>0</v>
      </c>
    </row>
    <row r="104" spans="1:75" ht="29.25" customHeight="1" thickBot="1">
      <c r="A104" s="95" t="s">
        <v>46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135" t="s">
        <v>218</v>
      </c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97">
        <v>13000</v>
      </c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>
        <v>13000</v>
      </c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54">
        <f t="shared" si="3"/>
        <v>0</v>
      </c>
    </row>
    <row r="105" spans="1:75" ht="56.25" customHeight="1" thickBot="1">
      <c r="A105" s="145" t="s">
        <v>87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7" t="s">
        <v>219</v>
      </c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78">
        <f>AV106</f>
        <v>119700</v>
      </c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>
        <f>BJ106</f>
        <v>119599.5</v>
      </c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13">
        <f>BW106</f>
        <v>100.5</v>
      </c>
    </row>
    <row r="106" spans="1:75" ht="77.25" customHeight="1">
      <c r="A106" s="133" t="s">
        <v>49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53" t="s">
        <v>220</v>
      </c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36">
        <f>AV108+AV107</f>
        <v>119700</v>
      </c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>
        <f>BJ107+BJ108</f>
        <v>119599.5</v>
      </c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25">
        <f>AV106-BJ106</f>
        <v>100.5</v>
      </c>
    </row>
    <row r="107" spans="1:75" ht="18" customHeight="1">
      <c r="A107" s="95" t="s">
        <v>43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135" t="s">
        <v>221</v>
      </c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97">
        <f>AV111</f>
        <v>43900</v>
      </c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>
        <f>BJ111</f>
        <v>43849.5</v>
      </c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26">
        <f aca="true" t="shared" si="4" ref="BW107:BW118">AV107-BJ107</f>
        <v>50.5</v>
      </c>
    </row>
    <row r="108" spans="1:75" ht="26.25" customHeight="1">
      <c r="A108" s="95" t="s">
        <v>46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135" t="s">
        <v>222</v>
      </c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40">
        <f>AV112</f>
        <v>75800</v>
      </c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>
        <f>BJ112</f>
        <v>75750</v>
      </c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26">
        <f t="shared" si="4"/>
        <v>50</v>
      </c>
    </row>
    <row r="109" spans="1:75" ht="30.75" customHeight="1">
      <c r="A109" s="138" t="s">
        <v>50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7" t="s">
        <v>223</v>
      </c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44">
        <f>AV110</f>
        <v>119700</v>
      </c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>
        <f>BJ110</f>
        <v>119599.5</v>
      </c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9">
        <f t="shared" si="4"/>
        <v>100.5</v>
      </c>
    </row>
    <row r="110" spans="1:75" ht="65.25" customHeight="1">
      <c r="A110" s="138" t="s">
        <v>306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7" t="s">
        <v>224</v>
      </c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44">
        <f>AV111+AV112</f>
        <v>119700</v>
      </c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>
        <f>BJ111+BJ112</f>
        <v>119599.5</v>
      </c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9">
        <f t="shared" si="4"/>
        <v>100.5</v>
      </c>
    </row>
    <row r="111" spans="1:75" ht="21.75" customHeight="1">
      <c r="A111" s="95" t="s">
        <v>43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135" t="s">
        <v>225</v>
      </c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97">
        <v>43900</v>
      </c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>
        <v>43849.5</v>
      </c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26">
        <f t="shared" si="4"/>
        <v>50.5</v>
      </c>
    </row>
    <row r="112" spans="1:75" ht="25.5" customHeight="1" thickBot="1">
      <c r="A112" s="149" t="s">
        <v>46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1" t="s">
        <v>226</v>
      </c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40">
        <v>75800</v>
      </c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>
        <v>75750</v>
      </c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27">
        <f t="shared" si="4"/>
        <v>50</v>
      </c>
    </row>
    <row r="113" spans="1:75" ht="27.75" customHeight="1" thickBot="1">
      <c r="A113" s="145" t="s">
        <v>109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7" t="s">
        <v>227</v>
      </c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78">
        <f>AV114</f>
        <v>134000</v>
      </c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>
        <f>BJ114</f>
        <v>133943.48</v>
      </c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14">
        <f t="shared" si="4"/>
        <v>56.51999999998952</v>
      </c>
    </row>
    <row r="114" spans="1:75" ht="27.75" customHeight="1">
      <c r="A114" s="154" t="s">
        <v>110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3" t="s">
        <v>228</v>
      </c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36">
        <f>AV115</f>
        <v>134000</v>
      </c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>
        <f>BJ115</f>
        <v>133943.48</v>
      </c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28">
        <f t="shared" si="4"/>
        <v>56.51999999998952</v>
      </c>
    </row>
    <row r="115" spans="1:75" ht="12.75" customHeight="1">
      <c r="A115" s="95" t="s">
        <v>43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135" t="s">
        <v>229</v>
      </c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97">
        <f>AV118</f>
        <v>134000</v>
      </c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>
        <f>BJ118</f>
        <v>133943.48</v>
      </c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18">
        <f t="shared" si="4"/>
        <v>56.51999999998952</v>
      </c>
    </row>
    <row r="116" spans="1:75" ht="30.75" customHeight="1">
      <c r="A116" s="154" t="s">
        <v>110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37" t="s">
        <v>230</v>
      </c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44">
        <f>AV117</f>
        <v>134000</v>
      </c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>
        <f>BJ117</f>
        <v>133943.48</v>
      </c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20">
        <f t="shared" si="4"/>
        <v>56.51999999998952</v>
      </c>
    </row>
    <row r="117" spans="1:75" ht="67.5" customHeight="1">
      <c r="A117" s="138" t="s">
        <v>306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7" t="s">
        <v>231</v>
      </c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44">
        <f>AV118</f>
        <v>134000</v>
      </c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>
        <f>BJ118</f>
        <v>133943.48</v>
      </c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20">
        <f t="shared" si="4"/>
        <v>56.51999999998952</v>
      </c>
    </row>
    <row r="118" spans="1:75" ht="21.75" customHeight="1" thickBot="1">
      <c r="A118" s="95" t="s">
        <v>43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135" t="s">
        <v>232</v>
      </c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97">
        <v>134000</v>
      </c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>
        <v>133943.48</v>
      </c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18">
        <f t="shared" si="4"/>
        <v>56.51999999998952</v>
      </c>
    </row>
    <row r="119" spans="1:75" ht="43.5" customHeight="1" thickBot="1">
      <c r="A119" s="145" t="s">
        <v>60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7" t="s">
        <v>233</v>
      </c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78">
        <f>AV120</f>
        <v>72995700</v>
      </c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>
        <f>BJ120</f>
        <v>72995555.39</v>
      </c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14">
        <f aca="true" t="shared" si="5" ref="BW119:BW189">AV119-BJ119</f>
        <v>144.60999999940395</v>
      </c>
    </row>
    <row r="120" spans="1:75" ht="23.25" customHeight="1">
      <c r="A120" s="154" t="s">
        <v>51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3" t="s">
        <v>234</v>
      </c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36">
        <f>AV122+AV123+AV124+AV121</f>
        <v>72995700</v>
      </c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>
        <f>BJ122+BJ123+BJ124+BJ121</f>
        <v>72995555.39</v>
      </c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28">
        <f t="shared" si="5"/>
        <v>144.60999999940395</v>
      </c>
    </row>
    <row r="121" spans="1:75" ht="27" customHeight="1">
      <c r="A121" s="95" t="s">
        <v>42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135" t="s">
        <v>235</v>
      </c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97">
        <f>AV127</f>
        <v>553300</v>
      </c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>
        <f>BJ127</f>
        <v>553290</v>
      </c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18">
        <f>AV121-BJ121</f>
        <v>10</v>
      </c>
    </row>
    <row r="122" spans="1:75" ht="12.75" customHeight="1">
      <c r="A122" s="95" t="s">
        <v>43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135" t="s">
        <v>236</v>
      </c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97">
        <f>AV128</f>
        <v>58520600</v>
      </c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>
        <f>BJ128</f>
        <v>58520524.25</v>
      </c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18">
        <f t="shared" si="5"/>
        <v>75.75</v>
      </c>
    </row>
    <row r="123" spans="1:75" ht="27" customHeight="1">
      <c r="A123" s="95" t="s">
        <v>45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135" t="s">
        <v>237</v>
      </c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97">
        <f>AV129</f>
        <v>13214800</v>
      </c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>
        <f>BJ129</f>
        <v>13214781.45</v>
      </c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21">
        <f t="shared" si="5"/>
        <v>18.550000000745058</v>
      </c>
    </row>
    <row r="124" spans="1:75" ht="24" customHeight="1">
      <c r="A124" s="95" t="s">
        <v>46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135" t="s">
        <v>238</v>
      </c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97">
        <f>AV130</f>
        <v>707000</v>
      </c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>
        <f>BJ130</f>
        <v>706959.69</v>
      </c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21">
        <f t="shared" si="5"/>
        <v>40.31000000005588</v>
      </c>
    </row>
    <row r="125" spans="1:75" ht="17.25" customHeight="1">
      <c r="A125" s="180" t="s">
        <v>51</v>
      </c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37" t="s">
        <v>239</v>
      </c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44">
        <f>AV126</f>
        <v>72995700</v>
      </c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>
        <f>BJ126</f>
        <v>72995555.39</v>
      </c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20">
        <f t="shared" si="5"/>
        <v>144.60999999940395</v>
      </c>
    </row>
    <row r="126" spans="1:75" ht="63.75" customHeight="1">
      <c r="A126" s="138" t="s">
        <v>306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7" t="s">
        <v>240</v>
      </c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44">
        <f>AV128+AV129+AV130+AV127</f>
        <v>72995700</v>
      </c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>
        <f>BJ128+BJ129+BJ130+BJ127</f>
        <v>72995555.39</v>
      </c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20">
        <f t="shared" si="5"/>
        <v>144.60999999940395</v>
      </c>
    </row>
    <row r="127" spans="1:75" ht="30" customHeight="1">
      <c r="A127" s="95" t="s">
        <v>42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135" t="s">
        <v>241</v>
      </c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97">
        <v>553300</v>
      </c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>
        <v>553290</v>
      </c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18">
        <f>AV127-BJ127</f>
        <v>10</v>
      </c>
    </row>
    <row r="128" spans="1:75" ht="16.5" customHeight="1">
      <c r="A128" s="95" t="s">
        <v>43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135" t="s">
        <v>242</v>
      </c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97">
        <v>58520600</v>
      </c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>
        <v>58520524.25</v>
      </c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18">
        <f t="shared" si="5"/>
        <v>75.75</v>
      </c>
    </row>
    <row r="129" spans="1:75" ht="28.5" customHeight="1">
      <c r="A129" s="95" t="s">
        <v>45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135" t="s">
        <v>243</v>
      </c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97">
        <v>13214800</v>
      </c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>
        <v>13214781.45</v>
      </c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18">
        <f t="shared" si="5"/>
        <v>18.550000000745058</v>
      </c>
    </row>
    <row r="130" spans="1:75" ht="29.25" customHeight="1" thickBot="1">
      <c r="A130" s="95" t="s">
        <v>46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135" t="s">
        <v>244</v>
      </c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97">
        <v>707000</v>
      </c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>
        <v>706959.69</v>
      </c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18">
        <f t="shared" si="5"/>
        <v>40.31000000005588</v>
      </c>
    </row>
    <row r="131" spans="1:75" ht="27.75" customHeight="1" thickBot="1">
      <c r="A131" s="145" t="s">
        <v>116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7" t="s">
        <v>245</v>
      </c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78">
        <f>AV132</f>
        <v>181200</v>
      </c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>
        <f>BJ132</f>
        <v>181159.5</v>
      </c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14">
        <f t="shared" si="5"/>
        <v>40.5</v>
      </c>
    </row>
    <row r="132" spans="1:75" ht="42" customHeight="1">
      <c r="A132" s="154" t="s">
        <v>117</v>
      </c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3" t="s">
        <v>246</v>
      </c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36">
        <f>AV135+AV133+AV134</f>
        <v>181200</v>
      </c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>
        <f>BJ135+BJ133+BJ134</f>
        <v>181159.5</v>
      </c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28">
        <f t="shared" si="5"/>
        <v>40.5</v>
      </c>
    </row>
    <row r="133" spans="1:75" ht="14.25" customHeight="1">
      <c r="A133" s="95" t="s">
        <v>43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135" t="s">
        <v>252</v>
      </c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97">
        <f>AV138</f>
        <v>116300</v>
      </c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>
        <f>BJ138</f>
        <v>116284.5</v>
      </c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18">
        <f t="shared" si="5"/>
        <v>15.5</v>
      </c>
    </row>
    <row r="134" spans="1:75" ht="14.25" customHeight="1">
      <c r="A134" s="95" t="s">
        <v>44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135" t="s">
        <v>253</v>
      </c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97">
        <f>AV139</f>
        <v>13500</v>
      </c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>
        <f>BJ139</f>
        <v>13500</v>
      </c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18">
        <f>AV134-BJ134</f>
        <v>0</v>
      </c>
    </row>
    <row r="135" spans="1:75" ht="27" customHeight="1">
      <c r="A135" s="95" t="s">
        <v>46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135" t="s">
        <v>254</v>
      </c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97">
        <f>AV140</f>
        <v>51400</v>
      </c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>
        <f>BJ140</f>
        <v>51375</v>
      </c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18">
        <f t="shared" si="5"/>
        <v>25</v>
      </c>
    </row>
    <row r="136" spans="1:75" ht="41.25" customHeight="1">
      <c r="A136" s="154" t="s">
        <v>117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37" t="s">
        <v>255</v>
      </c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44">
        <f>AV137</f>
        <v>181200</v>
      </c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>
        <f>BJ137</f>
        <v>181159.5</v>
      </c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20">
        <f t="shared" si="5"/>
        <v>40.5</v>
      </c>
    </row>
    <row r="137" spans="1:75" ht="66" customHeight="1">
      <c r="A137" s="138" t="s">
        <v>306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7" t="s">
        <v>256</v>
      </c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44">
        <f>AV138+AV139+AV140</f>
        <v>181200</v>
      </c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>
        <f>BJ138+BJ139+BJ140</f>
        <v>181159.5</v>
      </c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20">
        <f t="shared" si="5"/>
        <v>40.5</v>
      </c>
    </row>
    <row r="138" spans="1:75" ht="17.25" customHeight="1">
      <c r="A138" s="95" t="s">
        <v>43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135" t="s">
        <v>257</v>
      </c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97">
        <v>116300</v>
      </c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>
        <v>116284.5</v>
      </c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18">
        <f t="shared" si="5"/>
        <v>15.5</v>
      </c>
    </row>
    <row r="139" spans="1:75" ht="15.75" customHeight="1">
      <c r="A139" s="95" t="s">
        <v>44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135" t="s">
        <v>258</v>
      </c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97">
        <v>13500</v>
      </c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>
        <v>13500</v>
      </c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18">
        <f>AV139-BJ139</f>
        <v>0</v>
      </c>
    </row>
    <row r="140" spans="1:75" ht="24.75" customHeight="1" thickBot="1">
      <c r="A140" s="95" t="s">
        <v>46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135" t="s">
        <v>259</v>
      </c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97">
        <v>51400</v>
      </c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>
        <v>51375</v>
      </c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18">
        <f>AV140-BJ140</f>
        <v>25</v>
      </c>
    </row>
    <row r="141" spans="1:75" ht="23.25" customHeight="1" thickBot="1">
      <c r="A141" s="145" t="s">
        <v>58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7" t="s">
        <v>260</v>
      </c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78">
        <f>AV142+AV146</f>
        <v>2313200</v>
      </c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>
        <f>BJ142+BJ146</f>
        <v>2312992.86</v>
      </c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13">
        <f t="shared" si="5"/>
        <v>207.14000000013039</v>
      </c>
    </row>
    <row r="142" spans="1:75" ht="53.25" customHeight="1">
      <c r="A142" s="133" t="s">
        <v>118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53" t="s">
        <v>261</v>
      </c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36">
        <f>AV143</f>
        <v>13000</v>
      </c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>
        <f>BJ143</f>
        <v>12980</v>
      </c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28">
        <f>AV142-BJ142</f>
        <v>20</v>
      </c>
    </row>
    <row r="143" spans="1:75" ht="21" customHeight="1">
      <c r="A143" s="95" t="s">
        <v>43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135" t="s">
        <v>262</v>
      </c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97">
        <f>AV145</f>
        <v>13000</v>
      </c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>
        <f>BJ145</f>
        <v>12980</v>
      </c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18">
        <f>AV143-BJ143</f>
        <v>20</v>
      </c>
    </row>
    <row r="144" spans="1:75" ht="64.5" customHeight="1">
      <c r="A144" s="138" t="s">
        <v>306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7" t="s">
        <v>263</v>
      </c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44">
        <f>AV145</f>
        <v>13000</v>
      </c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>
        <f>BJ145</f>
        <v>12980</v>
      </c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20">
        <f>AV144-BJ144</f>
        <v>20</v>
      </c>
    </row>
    <row r="145" spans="1:75" ht="19.5" customHeight="1">
      <c r="A145" s="164" t="s">
        <v>43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6"/>
      <c r="AD145" s="167" t="s">
        <v>264</v>
      </c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9"/>
      <c r="AV145" s="108">
        <v>13000</v>
      </c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10"/>
      <c r="BJ145" s="108">
        <v>12980</v>
      </c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10"/>
      <c r="BW145" s="18">
        <f>AV145-BJ145</f>
        <v>20</v>
      </c>
    </row>
    <row r="146" spans="1:75" ht="27" customHeight="1">
      <c r="A146" s="171" t="s">
        <v>327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3"/>
      <c r="AD146" s="174" t="s">
        <v>328</v>
      </c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6"/>
      <c r="AV146" s="177">
        <f>AV148+AV149+AV150+AV147</f>
        <v>2300200</v>
      </c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9"/>
      <c r="BJ146" s="177">
        <f>BJ148+BJ149+BJ150+BJ147</f>
        <v>2300012.86</v>
      </c>
      <c r="BK146" s="178"/>
      <c r="BL146" s="178"/>
      <c r="BM146" s="178"/>
      <c r="BN146" s="178"/>
      <c r="BO146" s="178"/>
      <c r="BP146" s="178"/>
      <c r="BQ146" s="178"/>
      <c r="BR146" s="178"/>
      <c r="BS146" s="178"/>
      <c r="BT146" s="178"/>
      <c r="BU146" s="178"/>
      <c r="BV146" s="179"/>
      <c r="BW146" s="28">
        <f t="shared" si="5"/>
        <v>187.14000000013039</v>
      </c>
    </row>
    <row r="147" spans="1:75" ht="19.5" customHeight="1">
      <c r="A147" s="95" t="s">
        <v>104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135" t="s">
        <v>329</v>
      </c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97">
        <f>AV171</f>
        <v>25200</v>
      </c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>
        <f>BJ171</f>
        <v>25200</v>
      </c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18">
        <f>AV147-BJ147</f>
        <v>0</v>
      </c>
    </row>
    <row r="148" spans="1:75" ht="19.5" customHeight="1">
      <c r="A148" s="95" t="s">
        <v>43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135" t="s">
        <v>330</v>
      </c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97">
        <f>AV153+AV157+AV159+AV162+AV164+AV168+AV172</f>
        <v>1074700</v>
      </c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>
        <f>BJ153+BJ157+BJ159+BJ162+BJ164+BJ168+BJ172</f>
        <v>1074700</v>
      </c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18">
        <f t="shared" si="5"/>
        <v>0</v>
      </c>
    </row>
    <row r="149" spans="1:75" ht="18" customHeight="1">
      <c r="A149" s="95" t="s">
        <v>44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135" t="s">
        <v>331</v>
      </c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97">
        <f>AV154+AV160+AV165+AV169+AV173</f>
        <v>1182900</v>
      </c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>
        <f>BJ154+BJ160+BJ165+BJ169+BJ173</f>
        <v>1182800.3</v>
      </c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21">
        <f t="shared" si="5"/>
        <v>99.69999999995343</v>
      </c>
    </row>
    <row r="150" spans="1:75" ht="27.75" customHeight="1">
      <c r="A150" s="95" t="s">
        <v>46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135" t="s">
        <v>332</v>
      </c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97">
        <f>AV155+AV166+AV174</f>
        <v>17400</v>
      </c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>
        <f>BJ155+BJ166+BJ174</f>
        <v>17312.559999999998</v>
      </c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21">
        <f t="shared" si="5"/>
        <v>87.44000000000233</v>
      </c>
    </row>
    <row r="151" spans="1:75" ht="27.75" customHeight="1">
      <c r="A151" s="138" t="s">
        <v>133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7" t="s">
        <v>333</v>
      </c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44">
        <f>AV156+AV158+AV161+AV163+AV167</f>
        <v>691600</v>
      </c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>
        <f>BJ156+BJ158+BJ161+BJ163+BJ167</f>
        <v>691494.23</v>
      </c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23">
        <f t="shared" si="5"/>
        <v>105.77000000001863</v>
      </c>
    </row>
    <row r="152" spans="1:75" ht="66" customHeight="1">
      <c r="A152" s="138" t="s">
        <v>306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7" t="s">
        <v>334</v>
      </c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44">
        <f>AV153+AV154+AV155</f>
        <v>364800</v>
      </c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>
        <f>BJ153+BJ154+BJ155</f>
        <v>364736.03</v>
      </c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20">
        <f>AV152-BJ152</f>
        <v>63.96999999997206</v>
      </c>
    </row>
    <row r="153" spans="1:75" ht="19.5" customHeight="1">
      <c r="A153" s="164" t="s">
        <v>43</v>
      </c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6"/>
      <c r="AD153" s="167" t="s">
        <v>335</v>
      </c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9"/>
      <c r="AV153" s="97">
        <v>128900</v>
      </c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>
        <v>128900</v>
      </c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18">
        <f>AV153-BJ153</f>
        <v>0</v>
      </c>
    </row>
    <row r="154" spans="1:75" ht="15.75" customHeight="1">
      <c r="A154" s="164" t="s">
        <v>44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6"/>
      <c r="AD154" s="167" t="s">
        <v>336</v>
      </c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9"/>
      <c r="AV154" s="97">
        <v>228000</v>
      </c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>
        <v>227990</v>
      </c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21">
        <f>AV154-BJ154</f>
        <v>10</v>
      </c>
    </row>
    <row r="155" spans="1:75" ht="25.5" customHeight="1">
      <c r="A155" s="95" t="s">
        <v>46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135" t="s">
        <v>337</v>
      </c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97">
        <v>7900</v>
      </c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>
        <v>7846.03</v>
      </c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21">
        <f>AV155-BJ155</f>
        <v>53.970000000000255</v>
      </c>
    </row>
    <row r="156" spans="1:75" ht="66" customHeight="1">
      <c r="A156" s="138" t="s">
        <v>306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7" t="s">
        <v>338</v>
      </c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44">
        <f>AV157</f>
        <v>95000</v>
      </c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>
        <f>BJ157</f>
        <v>95000</v>
      </c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20">
        <f t="shared" si="5"/>
        <v>0</v>
      </c>
    </row>
    <row r="157" spans="1:75" ht="15.75" customHeight="1">
      <c r="A157" s="164" t="s">
        <v>43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6"/>
      <c r="AD157" s="167" t="s">
        <v>339</v>
      </c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9"/>
      <c r="AV157" s="97">
        <v>95000</v>
      </c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>
        <v>95000</v>
      </c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21">
        <f>AV157-BJ157</f>
        <v>0</v>
      </c>
    </row>
    <row r="158" spans="1:75" ht="39.75" customHeight="1">
      <c r="A158" s="138" t="s">
        <v>114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7" t="s">
        <v>340</v>
      </c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44">
        <f>AV159+AV160</f>
        <v>368900</v>
      </c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>
        <f>BJ159+BJ160</f>
        <v>368894.2</v>
      </c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20">
        <f>AV158-BJ158</f>
        <v>5.7999999999883585</v>
      </c>
    </row>
    <row r="159" spans="1:75" ht="19.5" customHeight="1">
      <c r="A159" s="164" t="s">
        <v>43</v>
      </c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6"/>
      <c r="AD159" s="167" t="s">
        <v>341</v>
      </c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9"/>
      <c r="AV159" s="97">
        <v>180000</v>
      </c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>
        <v>180000</v>
      </c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18">
        <f t="shared" si="5"/>
        <v>0</v>
      </c>
    </row>
    <row r="160" spans="1:75" ht="15.75" customHeight="1">
      <c r="A160" s="164" t="s">
        <v>44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6"/>
      <c r="AD160" s="167" t="s">
        <v>342</v>
      </c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9"/>
      <c r="AV160" s="97">
        <v>188900</v>
      </c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>
        <v>188894.2</v>
      </c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21">
        <f t="shared" si="5"/>
        <v>5.7999999999883585</v>
      </c>
    </row>
    <row r="161" spans="1:75" ht="66" customHeight="1">
      <c r="A161" s="138" t="s">
        <v>306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7" t="s">
        <v>343</v>
      </c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44">
        <f>AV162</f>
        <v>39000</v>
      </c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>
        <f>BJ162</f>
        <v>39000</v>
      </c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20">
        <f t="shared" si="5"/>
        <v>0</v>
      </c>
    </row>
    <row r="162" spans="1:75" ht="19.5" customHeight="1">
      <c r="A162" s="164" t="s">
        <v>43</v>
      </c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6"/>
      <c r="AD162" s="167" t="s">
        <v>344</v>
      </c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9"/>
      <c r="AV162" s="97">
        <v>39000</v>
      </c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>
        <v>39000</v>
      </c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18">
        <f>AV162-BJ162</f>
        <v>0</v>
      </c>
    </row>
    <row r="163" spans="1:75" ht="66.75" customHeight="1">
      <c r="A163" s="138" t="s">
        <v>306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7" t="s">
        <v>345</v>
      </c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44">
        <f>AV164+AV165+AV166</f>
        <v>128200</v>
      </c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>
        <f>BJ164+BJ165+BJ166</f>
        <v>128130.03</v>
      </c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20">
        <f aca="true" t="shared" si="6" ref="BW163:BW168">AV163-BJ163</f>
        <v>69.97000000000116</v>
      </c>
    </row>
    <row r="164" spans="1:75" ht="19.5" customHeight="1">
      <c r="A164" s="164" t="s">
        <v>43</v>
      </c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6"/>
      <c r="AD164" s="167" t="s">
        <v>346</v>
      </c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9"/>
      <c r="AV164" s="97">
        <v>69400</v>
      </c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>
        <v>69400</v>
      </c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18">
        <f t="shared" si="6"/>
        <v>0</v>
      </c>
    </row>
    <row r="165" spans="1:75" ht="15.75" customHeight="1">
      <c r="A165" s="164" t="s">
        <v>44</v>
      </c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6"/>
      <c r="AD165" s="167" t="s">
        <v>347</v>
      </c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9"/>
      <c r="AV165" s="97">
        <v>54900</v>
      </c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>
        <v>54863.5</v>
      </c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21">
        <f t="shared" si="6"/>
        <v>36.5</v>
      </c>
    </row>
    <row r="166" spans="1:75" ht="25.5" customHeight="1">
      <c r="A166" s="95" t="s">
        <v>46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135" t="s">
        <v>348</v>
      </c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97">
        <v>3900</v>
      </c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>
        <v>3866.53</v>
      </c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21">
        <f t="shared" si="6"/>
        <v>33.4699999999998</v>
      </c>
    </row>
    <row r="167" spans="1:75" ht="62.25" customHeight="1">
      <c r="A167" s="138" t="s">
        <v>306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7" t="s">
        <v>349</v>
      </c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44">
        <f>AV168+AV169</f>
        <v>60500</v>
      </c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>
        <f>BJ168+BJ169</f>
        <v>60470</v>
      </c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20">
        <f t="shared" si="6"/>
        <v>30</v>
      </c>
    </row>
    <row r="168" spans="1:75" ht="19.5" customHeight="1">
      <c r="A168" s="164" t="s">
        <v>43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6"/>
      <c r="AD168" s="167" t="s">
        <v>350</v>
      </c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9"/>
      <c r="AV168" s="97">
        <v>20000</v>
      </c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>
        <v>20000</v>
      </c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18">
        <f t="shared" si="6"/>
        <v>0</v>
      </c>
    </row>
    <row r="169" spans="1:75" ht="19.5" customHeight="1">
      <c r="A169" s="164" t="s">
        <v>44</v>
      </c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6"/>
      <c r="AD169" s="167" t="s">
        <v>351</v>
      </c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9"/>
      <c r="AV169" s="97">
        <v>40500</v>
      </c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>
        <v>40470</v>
      </c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18">
        <f>AV169-BJ169</f>
        <v>30</v>
      </c>
    </row>
    <row r="170" spans="1:75" ht="63.75" customHeight="1">
      <c r="A170" s="138" t="s">
        <v>306</v>
      </c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7" t="s">
        <v>352</v>
      </c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44">
        <f>AV171+AV172+AV173+AV174</f>
        <v>1243800</v>
      </c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>
        <f>BJ171+BJ172+BJ173+BJ174</f>
        <v>1243782.6</v>
      </c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20">
        <f t="shared" si="5"/>
        <v>17.399999999906868</v>
      </c>
    </row>
    <row r="171" spans="1:75" ht="19.5" customHeight="1">
      <c r="A171" s="95" t="s">
        <v>104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135" t="s">
        <v>353</v>
      </c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97">
        <v>25200</v>
      </c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>
        <v>25200</v>
      </c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18">
        <f t="shared" si="5"/>
        <v>0</v>
      </c>
    </row>
    <row r="172" spans="1:75" ht="18.75" customHeight="1">
      <c r="A172" s="164" t="s">
        <v>43</v>
      </c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6"/>
      <c r="AD172" s="167" t="s">
        <v>354</v>
      </c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9"/>
      <c r="AV172" s="108">
        <v>542400</v>
      </c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10"/>
      <c r="BJ172" s="108">
        <v>542400</v>
      </c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10"/>
      <c r="BW172" s="18">
        <f t="shared" si="5"/>
        <v>0</v>
      </c>
    </row>
    <row r="173" spans="1:75" ht="15.75" customHeight="1">
      <c r="A173" s="164" t="s">
        <v>44</v>
      </c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6"/>
      <c r="AD173" s="167" t="s">
        <v>355</v>
      </c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9"/>
      <c r="AV173" s="108">
        <v>670600</v>
      </c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10"/>
      <c r="BJ173" s="108">
        <v>670582.6</v>
      </c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10"/>
      <c r="BW173" s="21">
        <f t="shared" si="5"/>
        <v>17.400000000023283</v>
      </c>
    </row>
    <row r="174" spans="1:75" ht="30" customHeight="1" thickBot="1">
      <c r="A174" s="164" t="s">
        <v>46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6"/>
      <c r="AD174" s="167" t="s">
        <v>356</v>
      </c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9"/>
      <c r="AV174" s="108">
        <v>5600</v>
      </c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10"/>
      <c r="BJ174" s="108">
        <v>5600</v>
      </c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10"/>
      <c r="BW174" s="21">
        <f>AV174-BJ174</f>
        <v>0</v>
      </c>
    </row>
    <row r="175" spans="1:75" ht="27" customHeight="1" thickBot="1">
      <c r="A175" s="145" t="s">
        <v>105</v>
      </c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7" t="s">
        <v>265</v>
      </c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78">
        <f>AV176</f>
        <v>10438600</v>
      </c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>
        <f>BJ176</f>
        <v>10438423.34</v>
      </c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13">
        <f t="shared" si="5"/>
        <v>176.660000000149</v>
      </c>
    </row>
    <row r="176" spans="1:75" ht="17.25" customHeight="1">
      <c r="A176" s="142" t="s">
        <v>52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8" t="s">
        <v>266</v>
      </c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52">
        <f>AV177+AV178+AV179+AV180</f>
        <v>10438600</v>
      </c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>
        <f>BJ177+BJ178+BJ179+BJ180</f>
        <v>10438423.34</v>
      </c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7">
        <f t="shared" si="5"/>
        <v>176.660000000149</v>
      </c>
    </row>
    <row r="177" spans="1:75" ht="20.25" customHeight="1">
      <c r="A177" s="95" t="s">
        <v>104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135" t="s">
        <v>267</v>
      </c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97">
        <f>AV189+AV183</f>
        <v>15000</v>
      </c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>
        <f>BJ189+BJ183</f>
        <v>15000</v>
      </c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18">
        <f>AV177-BJ177</f>
        <v>0</v>
      </c>
    </row>
    <row r="178" spans="1:75" ht="20.25" customHeight="1">
      <c r="A178" s="95" t="s">
        <v>43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135" t="s">
        <v>268</v>
      </c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97">
        <f>AV184+AV190</f>
        <v>3397600</v>
      </c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>
        <f>BJ184+BJ190</f>
        <v>3397500.2</v>
      </c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18">
        <f t="shared" si="5"/>
        <v>99.79999999981374</v>
      </c>
    </row>
    <row r="179" spans="1:75" ht="16.5" customHeight="1">
      <c r="A179" s="95" t="s">
        <v>44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135" t="s">
        <v>269</v>
      </c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40">
        <f>AV185+AV191</f>
        <v>6841700</v>
      </c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>
        <f>BJ185+BJ191</f>
        <v>6841623.140000001</v>
      </c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21">
        <f t="shared" si="5"/>
        <v>76.85999999940395</v>
      </c>
    </row>
    <row r="180" spans="1:75" ht="25.5" customHeight="1">
      <c r="A180" s="95" t="s">
        <v>46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135" t="s">
        <v>270</v>
      </c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97">
        <f>AV192+AV186</f>
        <v>184300</v>
      </c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>
        <f>BJ192+BJ186</f>
        <v>184300</v>
      </c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21">
        <f t="shared" si="5"/>
        <v>0</v>
      </c>
    </row>
    <row r="181" spans="1:75" ht="67.5" customHeight="1">
      <c r="A181" s="138" t="s">
        <v>364</v>
      </c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41" t="s">
        <v>271</v>
      </c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4">
        <f>AV182</f>
        <v>2300300</v>
      </c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>
        <f>BJ182</f>
        <v>2300239.74</v>
      </c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20">
        <f aca="true" t="shared" si="7" ref="BW181:BW186">AV181-BJ181</f>
        <v>60.25999999977648</v>
      </c>
    </row>
    <row r="182" spans="1:75" ht="64.5" customHeight="1">
      <c r="A182" s="138" t="s">
        <v>306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7" t="s">
        <v>272</v>
      </c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44">
        <f>AV184+AV185+AV183+AV186</f>
        <v>2300300</v>
      </c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>
        <f>BJ184+BJ185+BJ183+BJ186</f>
        <v>2300239.74</v>
      </c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20">
        <f t="shared" si="7"/>
        <v>60.25999999977648</v>
      </c>
    </row>
    <row r="183" spans="1:75" ht="15.75" customHeight="1">
      <c r="A183" s="95" t="s">
        <v>104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135" t="s">
        <v>362</v>
      </c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97">
        <v>9000</v>
      </c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>
        <v>9000</v>
      </c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18">
        <f t="shared" si="7"/>
        <v>0</v>
      </c>
    </row>
    <row r="184" spans="1:75" ht="15.75" customHeight="1">
      <c r="A184" s="95" t="s">
        <v>43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135" t="s">
        <v>273</v>
      </c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97">
        <v>1919400</v>
      </c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>
        <v>1919400</v>
      </c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18">
        <f t="shared" si="7"/>
        <v>0</v>
      </c>
    </row>
    <row r="185" spans="1:75" ht="12.75">
      <c r="A185" s="149" t="s">
        <v>44</v>
      </c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1" t="s">
        <v>274</v>
      </c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40">
        <v>355200</v>
      </c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>
        <v>355139.74</v>
      </c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30">
        <f t="shared" si="7"/>
        <v>60.26000000000931</v>
      </c>
    </row>
    <row r="186" spans="1:75" ht="27.75" customHeight="1">
      <c r="A186" s="149" t="s">
        <v>46</v>
      </c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1" t="s">
        <v>363</v>
      </c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40">
        <v>16700</v>
      </c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>
        <v>16700</v>
      </c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30">
        <f t="shared" si="7"/>
        <v>0</v>
      </c>
    </row>
    <row r="187" spans="1:75" ht="76.5" customHeight="1">
      <c r="A187" s="138" t="s">
        <v>365</v>
      </c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41" t="s">
        <v>275</v>
      </c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4">
        <f>AV188</f>
        <v>8138300</v>
      </c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>
        <f>BJ188</f>
        <v>8138183.600000001</v>
      </c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20">
        <f t="shared" si="5"/>
        <v>116.3999999994412</v>
      </c>
    </row>
    <row r="188" spans="1:75" ht="63.75" customHeight="1">
      <c r="A188" s="138" t="s">
        <v>306</v>
      </c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7" t="s">
        <v>357</v>
      </c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44">
        <f>AV190+AV191+AV192+AV189</f>
        <v>8138300</v>
      </c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>
        <f>BJ190+BJ191+BJ192+BJ189</f>
        <v>8138183.600000001</v>
      </c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20">
        <f t="shared" si="5"/>
        <v>116.3999999994412</v>
      </c>
    </row>
    <row r="189" spans="1:75" ht="15.75" customHeight="1">
      <c r="A189" s="95" t="s">
        <v>104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135" t="s">
        <v>358</v>
      </c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97">
        <v>6000</v>
      </c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>
        <v>6000</v>
      </c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18">
        <f t="shared" si="5"/>
        <v>0</v>
      </c>
    </row>
    <row r="190" spans="1:75" ht="15.75" customHeight="1">
      <c r="A190" s="95" t="s">
        <v>43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135" t="s">
        <v>359</v>
      </c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97">
        <v>1478200</v>
      </c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>
        <v>1478100.2</v>
      </c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18">
        <f aca="true" t="shared" si="8" ref="BW190:BW201">AV190-BJ190</f>
        <v>99.80000000004657</v>
      </c>
    </row>
    <row r="191" spans="1:75" ht="12.75">
      <c r="A191" s="149" t="s">
        <v>44</v>
      </c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1" t="s">
        <v>360</v>
      </c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40">
        <v>6486500</v>
      </c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>
        <v>6486483.4</v>
      </c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30">
        <f t="shared" si="8"/>
        <v>16.59999999962747</v>
      </c>
    </row>
    <row r="192" spans="1:75" ht="27" customHeight="1" thickBot="1">
      <c r="A192" s="149" t="s">
        <v>46</v>
      </c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1" t="s">
        <v>361</v>
      </c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40">
        <v>167600</v>
      </c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>
        <v>167600</v>
      </c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30">
        <f>AV192-BJ192</f>
        <v>0</v>
      </c>
    </row>
    <row r="193" spans="1:75" ht="16.5" customHeight="1" thickBot="1">
      <c r="A193" s="145" t="s">
        <v>59</v>
      </c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7" t="s">
        <v>276</v>
      </c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78">
        <f>AV194+AV199</f>
        <v>26454400</v>
      </c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>
        <f>BJ194+BJ199</f>
        <v>23380395.97</v>
      </c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13">
        <f t="shared" si="8"/>
        <v>3074004.030000001</v>
      </c>
    </row>
    <row r="194" spans="1:75" ht="27.75" customHeight="1">
      <c r="A194" s="133" t="s">
        <v>130</v>
      </c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48" t="s">
        <v>277</v>
      </c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36">
        <f>AV195</f>
        <v>430600</v>
      </c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>
        <f>BJ195</f>
        <v>430560</v>
      </c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28">
        <f>AV194-BJ194</f>
        <v>40</v>
      </c>
    </row>
    <row r="195" spans="1:75" ht="49.5" customHeight="1">
      <c r="A195" s="95" t="s">
        <v>131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135" t="s">
        <v>278</v>
      </c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97">
        <f>AV198</f>
        <v>430600</v>
      </c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>
        <f>BJ198</f>
        <v>430560</v>
      </c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18">
        <f>AV195-BJ195</f>
        <v>40</v>
      </c>
    </row>
    <row r="196" spans="1:75" ht="27.75" customHeight="1">
      <c r="A196" s="133" t="s">
        <v>130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48" t="s">
        <v>279</v>
      </c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36">
        <f>AV197</f>
        <v>430600</v>
      </c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>
        <f>BJ197</f>
        <v>430560</v>
      </c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28">
        <f>AV196-BJ196</f>
        <v>40</v>
      </c>
    </row>
    <row r="197" spans="1:75" ht="26.25" customHeight="1">
      <c r="A197" s="95" t="s">
        <v>132</v>
      </c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135" t="s">
        <v>280</v>
      </c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97">
        <f>AV198</f>
        <v>430600</v>
      </c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>
        <f>BJ198</f>
        <v>430560</v>
      </c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18">
        <f>AV197-BJ197</f>
        <v>40</v>
      </c>
    </row>
    <row r="198" spans="1:75" ht="49.5" customHeight="1">
      <c r="A198" s="95" t="s">
        <v>131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135" t="s">
        <v>281</v>
      </c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97">
        <v>430600</v>
      </c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>
        <v>430560</v>
      </c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18">
        <f>AV198-BJ198</f>
        <v>40</v>
      </c>
    </row>
    <row r="199" spans="1:75" ht="18" customHeight="1">
      <c r="A199" s="133" t="s">
        <v>55</v>
      </c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48" t="s">
        <v>282</v>
      </c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36">
        <f>AV200+AV201</f>
        <v>26023800</v>
      </c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>
        <f>BJ200+BJ201</f>
        <v>22949835.97</v>
      </c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28">
        <f t="shared" si="8"/>
        <v>3073964.030000001</v>
      </c>
    </row>
    <row r="200" spans="1:75" ht="16.5" customHeight="1">
      <c r="A200" s="95" t="s">
        <v>43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135" t="s">
        <v>283</v>
      </c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97">
        <f>AV206</f>
        <v>7802000</v>
      </c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>
        <f>BJ206</f>
        <v>6576767.97</v>
      </c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18">
        <f t="shared" si="8"/>
        <v>1225232.0300000003</v>
      </c>
    </row>
    <row r="201" spans="1:75" ht="26.25" customHeight="1">
      <c r="A201" s="95" t="s">
        <v>56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135" t="s">
        <v>284</v>
      </c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97">
        <f>AV204</f>
        <v>18221800</v>
      </c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140">
        <f>BJ204</f>
        <v>16373068</v>
      </c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8">
        <f t="shared" si="8"/>
        <v>1848732</v>
      </c>
    </row>
    <row r="202" spans="1:77" ht="68.25" customHeight="1">
      <c r="A202" s="138" t="s">
        <v>106</v>
      </c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7" t="s">
        <v>285</v>
      </c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44">
        <f>AV203+AV205</f>
        <v>26023800</v>
      </c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>
        <f>BJ203+BJ205</f>
        <v>22949835.97</v>
      </c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20">
        <f>AV202-BJ202</f>
        <v>3073964.030000001</v>
      </c>
      <c r="BY202" s="60"/>
    </row>
    <row r="203" spans="1:75" ht="61.5" customHeight="1">
      <c r="A203" s="138" t="s">
        <v>288</v>
      </c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7" t="s">
        <v>287</v>
      </c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44">
        <f>AV204</f>
        <v>18221800</v>
      </c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>
        <f>BJ204</f>
        <v>16373068</v>
      </c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20">
        <f aca="true" t="shared" si="9" ref="BW203:BW221">AV203-BJ203</f>
        <v>1848732</v>
      </c>
    </row>
    <row r="204" spans="1:75" ht="29.25" customHeight="1">
      <c r="A204" s="164" t="s">
        <v>56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6"/>
      <c r="AD204" s="167" t="s">
        <v>286</v>
      </c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9"/>
      <c r="AV204" s="108">
        <v>18221800</v>
      </c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10"/>
      <c r="BJ204" s="108">
        <v>16373068</v>
      </c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10"/>
      <c r="BW204" s="29">
        <f>AV204-BJ204</f>
        <v>1848732</v>
      </c>
    </row>
    <row r="205" spans="1:75" ht="26.25" customHeight="1">
      <c r="A205" s="138" t="s">
        <v>290</v>
      </c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7" t="s">
        <v>289</v>
      </c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44">
        <f>AV206</f>
        <v>7802000</v>
      </c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>
        <f>BJ206</f>
        <v>6576767.97</v>
      </c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20">
        <f>AV205-BJ205</f>
        <v>1225232.0300000003</v>
      </c>
    </row>
    <row r="206" spans="1:75" ht="19.5" customHeight="1" thickBot="1">
      <c r="A206" s="95" t="s">
        <v>43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135" t="s">
        <v>291</v>
      </c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97">
        <v>7802000</v>
      </c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>
        <v>6576767.97</v>
      </c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18">
        <f t="shared" si="9"/>
        <v>1225232.0300000003</v>
      </c>
    </row>
    <row r="207" spans="1:75" ht="13.5" thickBot="1">
      <c r="A207" s="145" t="s">
        <v>107</v>
      </c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7" t="s">
        <v>292</v>
      </c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70">
        <f>AV208</f>
        <v>859100</v>
      </c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>
        <f>BJ208</f>
        <v>859088</v>
      </c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0"/>
      <c r="BW207" s="13">
        <f t="shared" si="9"/>
        <v>12</v>
      </c>
    </row>
    <row r="208" spans="1:75" ht="12.75">
      <c r="A208" s="133" t="s">
        <v>54</v>
      </c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53" t="s">
        <v>293</v>
      </c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36">
        <f>AV209+AV210</f>
        <v>859100</v>
      </c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>
        <f>BJ209+BJ210</f>
        <v>859088</v>
      </c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25">
        <f t="shared" si="9"/>
        <v>12</v>
      </c>
    </row>
    <row r="209" spans="1:75" ht="18" customHeight="1">
      <c r="A209" s="95" t="s">
        <v>43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135" t="s">
        <v>294</v>
      </c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97">
        <f>AV212</f>
        <v>608000</v>
      </c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>
        <f>BJ212</f>
        <v>608000</v>
      </c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21">
        <f t="shared" si="9"/>
        <v>0</v>
      </c>
    </row>
    <row r="210" spans="1:75" ht="12.75">
      <c r="A210" s="95" t="s">
        <v>44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135" t="s">
        <v>295</v>
      </c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40">
        <f>AV213</f>
        <v>251100</v>
      </c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>
        <f>BJ213</f>
        <v>251088</v>
      </c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21">
        <f t="shared" si="9"/>
        <v>12</v>
      </c>
    </row>
    <row r="211" spans="1:75" ht="66" customHeight="1">
      <c r="A211" s="138" t="s">
        <v>306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41" t="s">
        <v>296</v>
      </c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4">
        <f>AV212+AV213</f>
        <v>859100</v>
      </c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>
        <f>BJ212+BJ213</f>
        <v>859088</v>
      </c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9">
        <f t="shared" si="9"/>
        <v>12</v>
      </c>
    </row>
    <row r="212" spans="1:75" ht="16.5" customHeight="1">
      <c r="A212" s="95" t="s">
        <v>43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135" t="s">
        <v>297</v>
      </c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97">
        <v>608000</v>
      </c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>
        <v>608000</v>
      </c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21">
        <f t="shared" si="9"/>
        <v>0</v>
      </c>
    </row>
    <row r="213" spans="1:75" ht="12.75" customHeight="1" thickBot="1">
      <c r="A213" s="149" t="s">
        <v>44</v>
      </c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1" t="s">
        <v>298</v>
      </c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40">
        <v>251100</v>
      </c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>
        <v>251088</v>
      </c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30">
        <f t="shared" si="9"/>
        <v>12</v>
      </c>
    </row>
    <row r="214" spans="1:75" ht="35.25" customHeight="1" thickBot="1">
      <c r="A214" s="145" t="s">
        <v>108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7" t="s">
        <v>299</v>
      </c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208">
        <f>AV215</f>
        <v>1634900</v>
      </c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  <c r="BI214" s="208"/>
      <c r="BJ214" s="208">
        <f>BJ215</f>
        <v>1634760</v>
      </c>
      <c r="BK214" s="208"/>
      <c r="BL214" s="208"/>
      <c r="BM214" s="208"/>
      <c r="BN214" s="208"/>
      <c r="BO214" s="208"/>
      <c r="BP214" s="208"/>
      <c r="BQ214" s="208"/>
      <c r="BR214" s="208"/>
      <c r="BS214" s="208"/>
      <c r="BT214" s="208"/>
      <c r="BU214" s="208"/>
      <c r="BV214" s="208"/>
      <c r="BW214" s="13">
        <f t="shared" si="9"/>
        <v>140</v>
      </c>
    </row>
    <row r="215" spans="1:75" ht="25.5" customHeight="1">
      <c r="A215" s="133" t="s">
        <v>53</v>
      </c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210" t="s">
        <v>300</v>
      </c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09">
        <f>AV216+AV217</f>
        <v>1634900</v>
      </c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09"/>
      <c r="BI215" s="209"/>
      <c r="BJ215" s="209">
        <f>BJ216+BJ217</f>
        <v>1634760</v>
      </c>
      <c r="BK215" s="209"/>
      <c r="BL215" s="209"/>
      <c r="BM215" s="209"/>
      <c r="BN215" s="209"/>
      <c r="BO215" s="209"/>
      <c r="BP215" s="209"/>
      <c r="BQ215" s="209"/>
      <c r="BR215" s="209"/>
      <c r="BS215" s="209"/>
      <c r="BT215" s="209"/>
      <c r="BU215" s="209"/>
      <c r="BV215" s="209"/>
      <c r="BW215" s="59">
        <f t="shared" si="9"/>
        <v>140</v>
      </c>
    </row>
    <row r="216" spans="1:75" ht="12.75">
      <c r="A216" s="95" t="s">
        <v>43</v>
      </c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135" t="s">
        <v>301</v>
      </c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97">
        <f>AV219</f>
        <v>295100</v>
      </c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>
        <f>BJ219</f>
        <v>295010</v>
      </c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21">
        <f t="shared" si="9"/>
        <v>90</v>
      </c>
    </row>
    <row r="217" spans="1:75" ht="27.75" customHeight="1">
      <c r="A217" s="95" t="s">
        <v>46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135" t="s">
        <v>302</v>
      </c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97">
        <f>AV220</f>
        <v>1339800</v>
      </c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>
        <f>BJ220</f>
        <v>1339750</v>
      </c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21">
        <f>AV217-BJ217</f>
        <v>50</v>
      </c>
    </row>
    <row r="218" spans="1:75" ht="64.5" customHeight="1">
      <c r="A218" s="138" t="s">
        <v>306</v>
      </c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41" t="s">
        <v>303</v>
      </c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4">
        <f>AV219+AV220</f>
        <v>1634900</v>
      </c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>
        <f>BJ219+BJ220</f>
        <v>1634760</v>
      </c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9">
        <f t="shared" si="9"/>
        <v>140</v>
      </c>
    </row>
    <row r="219" spans="1:75" ht="12.75">
      <c r="A219" s="149" t="s">
        <v>43</v>
      </c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1" t="s">
        <v>304</v>
      </c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97">
        <v>295100</v>
      </c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>
        <v>295010</v>
      </c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30">
        <f t="shared" si="9"/>
        <v>90</v>
      </c>
    </row>
    <row r="220" spans="1:75" ht="27.75" customHeight="1" thickBot="1">
      <c r="A220" s="95" t="s">
        <v>46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135" t="s">
        <v>305</v>
      </c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97">
        <v>1339800</v>
      </c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>
        <v>1339750</v>
      </c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21">
        <f t="shared" si="9"/>
        <v>50</v>
      </c>
    </row>
    <row r="221" spans="1:75" ht="13.5" thickBot="1">
      <c r="A221" s="161" t="s">
        <v>57</v>
      </c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3" t="s">
        <v>8</v>
      </c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78">
        <f>ДОХОДЫ!AV7-РАСХОДЫ!AV5</f>
        <v>-12695200</v>
      </c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>
        <f>ДОХОДЫ!BJ7-РАСХОДЫ!BJ5</f>
        <v>9928998.060000002</v>
      </c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13">
        <f t="shared" si="9"/>
        <v>-22624198.060000002</v>
      </c>
    </row>
  </sheetData>
  <sheetProtection/>
  <mergeCells count="878">
    <mergeCell ref="A155:AC155"/>
    <mergeCell ref="AD155:AU155"/>
    <mergeCell ref="AV155:BI155"/>
    <mergeCell ref="BJ155:BV155"/>
    <mergeCell ref="A169:AC169"/>
    <mergeCell ref="AD169:AU169"/>
    <mergeCell ref="AV169:BI169"/>
    <mergeCell ref="BJ169:BV169"/>
    <mergeCell ref="A104:AC104"/>
    <mergeCell ref="A153:AC153"/>
    <mergeCell ref="AD153:AU153"/>
    <mergeCell ref="AV153:BI153"/>
    <mergeCell ref="BJ153:BV153"/>
    <mergeCell ref="A154:AC154"/>
    <mergeCell ref="AD154:AU154"/>
    <mergeCell ref="AV154:BI154"/>
    <mergeCell ref="BJ154:BV154"/>
    <mergeCell ref="BJ93:BV93"/>
    <mergeCell ref="BJ94:BV94"/>
    <mergeCell ref="A152:AC152"/>
    <mergeCell ref="AD152:AU152"/>
    <mergeCell ref="AV152:BI152"/>
    <mergeCell ref="BJ152:BV152"/>
    <mergeCell ref="A147:AC147"/>
    <mergeCell ref="AD147:AU147"/>
    <mergeCell ref="AV147:BI147"/>
    <mergeCell ref="BJ147:BV147"/>
    <mergeCell ref="A168:AC168"/>
    <mergeCell ref="AD168:AU168"/>
    <mergeCell ref="AV168:BI168"/>
    <mergeCell ref="BJ168:BV168"/>
    <mergeCell ref="A167:AC167"/>
    <mergeCell ref="AD167:AU167"/>
    <mergeCell ref="AV167:BI167"/>
    <mergeCell ref="BJ167:BV167"/>
    <mergeCell ref="A166:AC166"/>
    <mergeCell ref="AD166:AU166"/>
    <mergeCell ref="AV166:BI166"/>
    <mergeCell ref="BJ166:BV166"/>
    <mergeCell ref="A165:AC165"/>
    <mergeCell ref="AD165:AU165"/>
    <mergeCell ref="AV165:BI165"/>
    <mergeCell ref="BJ165:BV165"/>
    <mergeCell ref="A164:AC164"/>
    <mergeCell ref="AD164:AU164"/>
    <mergeCell ref="AV164:BI164"/>
    <mergeCell ref="BJ164:BV164"/>
    <mergeCell ref="A163:AC163"/>
    <mergeCell ref="AD163:AU163"/>
    <mergeCell ref="AV163:BI163"/>
    <mergeCell ref="BJ163:BV163"/>
    <mergeCell ref="AV157:BI157"/>
    <mergeCell ref="BJ157:BV157"/>
    <mergeCell ref="A183:AC183"/>
    <mergeCell ref="AD183:AU183"/>
    <mergeCell ref="AV183:BI183"/>
    <mergeCell ref="BJ183:BV183"/>
    <mergeCell ref="A162:AC162"/>
    <mergeCell ref="AD162:AU162"/>
    <mergeCell ref="AV162:BI162"/>
    <mergeCell ref="BJ162:BV162"/>
    <mergeCell ref="AD104:AU104"/>
    <mergeCell ref="AV104:BI104"/>
    <mergeCell ref="BJ104:BV104"/>
    <mergeCell ref="AD105:AU105"/>
    <mergeCell ref="A158:AC158"/>
    <mergeCell ref="AD158:AU158"/>
    <mergeCell ref="AV158:BI158"/>
    <mergeCell ref="BJ158:BV158"/>
    <mergeCell ref="A157:AC157"/>
    <mergeCell ref="AD157:AU157"/>
    <mergeCell ref="A186:AC186"/>
    <mergeCell ref="AD186:AU186"/>
    <mergeCell ref="AV186:BI186"/>
    <mergeCell ref="A111:AC111"/>
    <mergeCell ref="AD111:AU111"/>
    <mergeCell ref="AD124:AU124"/>
    <mergeCell ref="A118:AC118"/>
    <mergeCell ref="AD118:AU118"/>
    <mergeCell ref="AV114:BI114"/>
    <mergeCell ref="AD112:AU112"/>
    <mergeCell ref="A103:AC103"/>
    <mergeCell ref="AD103:AU103"/>
    <mergeCell ref="AV103:BI103"/>
    <mergeCell ref="BJ103:BV103"/>
    <mergeCell ref="A102:AC102"/>
    <mergeCell ref="AD102:AU102"/>
    <mergeCell ref="AD97:AU97"/>
    <mergeCell ref="BJ101:BV101"/>
    <mergeCell ref="A100:AC100"/>
    <mergeCell ref="AD100:AU100"/>
    <mergeCell ref="AV100:BI100"/>
    <mergeCell ref="BJ100:BV100"/>
    <mergeCell ref="BJ36:BV36"/>
    <mergeCell ref="BJ76:BV76"/>
    <mergeCell ref="A77:AC77"/>
    <mergeCell ref="AD77:AU77"/>
    <mergeCell ref="AV77:BI77"/>
    <mergeCell ref="BJ77:BV77"/>
    <mergeCell ref="AD94:AU94"/>
    <mergeCell ref="AV94:BI94"/>
    <mergeCell ref="AV89:BI89"/>
    <mergeCell ref="A36:AC36"/>
    <mergeCell ref="AD36:AU36"/>
    <mergeCell ref="AV36:BI36"/>
    <mergeCell ref="A93:AC93"/>
    <mergeCell ref="AD93:AU93"/>
    <mergeCell ref="AV93:BI93"/>
    <mergeCell ref="A113:AC113"/>
    <mergeCell ref="AD113:AU113"/>
    <mergeCell ref="AV113:BI113"/>
    <mergeCell ref="A109:AC109"/>
    <mergeCell ref="AD109:AU109"/>
    <mergeCell ref="AV88:BI88"/>
    <mergeCell ref="A90:AC90"/>
    <mergeCell ref="A95:AC95"/>
    <mergeCell ref="AD95:AU95"/>
    <mergeCell ref="A94:AC94"/>
    <mergeCell ref="A212:AC212"/>
    <mergeCell ref="A173:AC173"/>
    <mergeCell ref="AD173:AU173"/>
    <mergeCell ref="AV173:BI173"/>
    <mergeCell ref="AV194:BI194"/>
    <mergeCell ref="AV191:BI191"/>
    <mergeCell ref="A205:AC205"/>
    <mergeCell ref="AD205:AU205"/>
    <mergeCell ref="AD211:AU211"/>
    <mergeCell ref="A185:AC185"/>
    <mergeCell ref="A172:AC172"/>
    <mergeCell ref="AD172:AU172"/>
    <mergeCell ref="AV172:BI172"/>
    <mergeCell ref="A213:AC213"/>
    <mergeCell ref="AD213:AU213"/>
    <mergeCell ref="AV193:BI193"/>
    <mergeCell ref="A194:AC194"/>
    <mergeCell ref="A174:AC174"/>
    <mergeCell ref="AD174:AU174"/>
    <mergeCell ref="AV174:BI174"/>
    <mergeCell ref="AD218:AU218"/>
    <mergeCell ref="A215:AC215"/>
    <mergeCell ref="A216:AC216"/>
    <mergeCell ref="AD216:AU216"/>
    <mergeCell ref="AD215:AU215"/>
    <mergeCell ref="A218:AC218"/>
    <mergeCell ref="A217:AC217"/>
    <mergeCell ref="AD217:AU217"/>
    <mergeCell ref="A220:AC220"/>
    <mergeCell ref="AD220:AU220"/>
    <mergeCell ref="AV220:BI220"/>
    <mergeCell ref="AD219:AU219"/>
    <mergeCell ref="AV219:BI219"/>
    <mergeCell ref="A219:AC219"/>
    <mergeCell ref="BJ220:BV220"/>
    <mergeCell ref="BJ217:BV217"/>
    <mergeCell ref="AV215:BI215"/>
    <mergeCell ref="BJ215:BV215"/>
    <mergeCell ref="AV216:BI216"/>
    <mergeCell ref="BJ216:BV216"/>
    <mergeCell ref="BJ218:BV218"/>
    <mergeCell ref="AV218:BI218"/>
    <mergeCell ref="AV217:BI217"/>
    <mergeCell ref="BJ71:BV71"/>
    <mergeCell ref="AV71:BI71"/>
    <mergeCell ref="AV205:BI205"/>
    <mergeCell ref="BJ205:BV205"/>
    <mergeCell ref="AV213:BI213"/>
    <mergeCell ref="BJ213:BV213"/>
    <mergeCell ref="BJ186:BV186"/>
    <mergeCell ref="BJ99:BV99"/>
    <mergeCell ref="BJ97:BV97"/>
    <mergeCell ref="AV68:BI68"/>
    <mergeCell ref="BJ68:BV68"/>
    <mergeCell ref="AV70:BI70"/>
    <mergeCell ref="BJ70:BV70"/>
    <mergeCell ref="BJ191:BV191"/>
    <mergeCell ref="BJ193:BV193"/>
    <mergeCell ref="AV98:BI98"/>
    <mergeCell ref="BJ98:BV98"/>
    <mergeCell ref="AV102:BI102"/>
    <mergeCell ref="BJ102:BV102"/>
    <mergeCell ref="AD160:AU160"/>
    <mergeCell ref="AV160:BI160"/>
    <mergeCell ref="AD195:AU195"/>
    <mergeCell ref="AV195:BI195"/>
    <mergeCell ref="AD180:AU180"/>
    <mergeCell ref="AV175:BI175"/>
    <mergeCell ref="AV181:BI181"/>
    <mergeCell ref="AD110:AU110"/>
    <mergeCell ref="AV110:BI110"/>
    <mergeCell ref="A96:AC96"/>
    <mergeCell ref="AD96:AU96"/>
    <mergeCell ref="A99:AC99"/>
    <mergeCell ref="AD99:AU99"/>
    <mergeCell ref="AV99:BI99"/>
    <mergeCell ref="A98:AC98"/>
    <mergeCell ref="AD98:AU98"/>
    <mergeCell ref="A97:AC97"/>
    <mergeCell ref="AD161:AU161"/>
    <mergeCell ref="A160:AC160"/>
    <mergeCell ref="BJ117:BV117"/>
    <mergeCell ref="AD114:AU114"/>
    <mergeCell ref="BJ109:BV109"/>
    <mergeCell ref="AV159:BI159"/>
    <mergeCell ref="A156:AC156"/>
    <mergeCell ref="A149:AC149"/>
    <mergeCell ref="AV109:BI109"/>
    <mergeCell ref="A110:AC110"/>
    <mergeCell ref="AV180:BI180"/>
    <mergeCell ref="AV150:BI150"/>
    <mergeCell ref="AV106:BI106"/>
    <mergeCell ref="BJ106:BV106"/>
    <mergeCell ref="AV95:BI95"/>
    <mergeCell ref="BJ95:BV95"/>
    <mergeCell ref="AV96:BI96"/>
    <mergeCell ref="AV97:BI97"/>
    <mergeCell ref="BJ108:BV108"/>
    <mergeCell ref="BJ96:BV96"/>
    <mergeCell ref="A209:AC209"/>
    <mergeCell ref="AD209:AU209"/>
    <mergeCell ref="BJ107:BV107"/>
    <mergeCell ref="AV108:BI108"/>
    <mergeCell ref="AV202:BI202"/>
    <mergeCell ref="BJ127:BV127"/>
    <mergeCell ref="BJ192:BV192"/>
    <mergeCell ref="BJ150:BV150"/>
    <mergeCell ref="AV151:BI151"/>
    <mergeCell ref="BJ151:BV151"/>
    <mergeCell ref="BJ75:BV75"/>
    <mergeCell ref="BJ85:BV85"/>
    <mergeCell ref="BJ212:BV212"/>
    <mergeCell ref="A214:AC214"/>
    <mergeCell ref="AD214:AU214"/>
    <mergeCell ref="BJ202:BV202"/>
    <mergeCell ref="A211:AC211"/>
    <mergeCell ref="AV214:BI214"/>
    <mergeCell ref="BJ214:BV214"/>
    <mergeCell ref="BJ209:BV209"/>
    <mergeCell ref="A88:AC88"/>
    <mergeCell ref="A101:AC101"/>
    <mergeCell ref="AD101:AU101"/>
    <mergeCell ref="BJ203:BV203"/>
    <mergeCell ref="AV74:BI74"/>
    <mergeCell ref="BJ74:BV74"/>
    <mergeCell ref="A75:AC75"/>
    <mergeCell ref="AD75:AU75"/>
    <mergeCell ref="A203:AC203"/>
    <mergeCell ref="AV76:BI76"/>
    <mergeCell ref="A208:AC208"/>
    <mergeCell ref="AD208:AU208"/>
    <mergeCell ref="AV208:BI208"/>
    <mergeCell ref="AD70:AU70"/>
    <mergeCell ref="A70:AC70"/>
    <mergeCell ref="AD203:AU203"/>
    <mergeCell ref="A72:AC72"/>
    <mergeCell ref="AD72:AU72"/>
    <mergeCell ref="A73:AC73"/>
    <mergeCell ref="AD73:AU73"/>
    <mergeCell ref="AD86:AU86"/>
    <mergeCell ref="AD185:AU185"/>
    <mergeCell ref="A69:AC69"/>
    <mergeCell ref="AD69:AU69"/>
    <mergeCell ref="AV69:BI69"/>
    <mergeCell ref="BJ69:BV69"/>
    <mergeCell ref="A71:AC71"/>
    <mergeCell ref="AD71:AU71"/>
    <mergeCell ref="AD151:AU151"/>
    <mergeCell ref="A74:AC74"/>
    <mergeCell ref="AD89:AU89"/>
    <mergeCell ref="BJ89:BV89"/>
    <mergeCell ref="AD90:AU90"/>
    <mergeCell ref="A68:AC68"/>
    <mergeCell ref="AD68:AU68"/>
    <mergeCell ref="A202:AC202"/>
    <mergeCell ref="AD202:AU202"/>
    <mergeCell ref="A76:AC76"/>
    <mergeCell ref="AD76:AU76"/>
    <mergeCell ref="A195:AC195"/>
    <mergeCell ref="AD91:AU91"/>
    <mergeCell ref="AV91:BI91"/>
    <mergeCell ref="BJ91:BV91"/>
    <mergeCell ref="AV72:BI72"/>
    <mergeCell ref="BJ72:BV72"/>
    <mergeCell ref="A134:AC134"/>
    <mergeCell ref="AD134:AU134"/>
    <mergeCell ref="AV134:BI134"/>
    <mergeCell ref="BJ134:BV134"/>
    <mergeCell ref="A133:AC133"/>
    <mergeCell ref="AV25:BI25"/>
    <mergeCell ref="BJ25:BV25"/>
    <mergeCell ref="AV38:BI38"/>
    <mergeCell ref="BJ38:BV38"/>
    <mergeCell ref="A37:AC37"/>
    <mergeCell ref="AD37:AU37"/>
    <mergeCell ref="AV37:BI37"/>
    <mergeCell ref="BJ37:BV37"/>
    <mergeCell ref="A38:AC38"/>
    <mergeCell ref="AD38:AU38"/>
    <mergeCell ref="A179:AC179"/>
    <mergeCell ref="AD179:AU179"/>
    <mergeCell ref="AV179:BI179"/>
    <mergeCell ref="A180:AC180"/>
    <mergeCell ref="AV201:BI201"/>
    <mergeCell ref="BJ79:BV79"/>
    <mergeCell ref="A79:AC79"/>
    <mergeCell ref="AD79:AU79"/>
    <mergeCell ref="AV79:BI79"/>
    <mergeCell ref="BJ86:BV86"/>
    <mergeCell ref="BJ4:BV4"/>
    <mergeCell ref="A2:AC3"/>
    <mergeCell ref="AD2:AU3"/>
    <mergeCell ref="AV2:BI3"/>
    <mergeCell ref="BJ2:BV3"/>
    <mergeCell ref="A4:AC4"/>
    <mergeCell ref="AD4:AU4"/>
    <mergeCell ref="AV4:BI4"/>
    <mergeCell ref="BJ6:BV6"/>
    <mergeCell ref="A5:AC5"/>
    <mergeCell ref="AD5:AU5"/>
    <mergeCell ref="AV5:BI5"/>
    <mergeCell ref="BJ5:BV5"/>
    <mergeCell ref="A6:AC6"/>
    <mergeCell ref="AD6:AU6"/>
    <mergeCell ref="AV6:BI6"/>
    <mergeCell ref="BJ8:BV8"/>
    <mergeCell ref="A7:AC7"/>
    <mergeCell ref="AD7:AU7"/>
    <mergeCell ref="AV7:BI7"/>
    <mergeCell ref="BJ7:BV7"/>
    <mergeCell ref="A8:AC8"/>
    <mergeCell ref="AD8:AU8"/>
    <mergeCell ref="AV8:BI8"/>
    <mergeCell ref="AV10:BI10"/>
    <mergeCell ref="BJ10:BV10"/>
    <mergeCell ref="A10:AC10"/>
    <mergeCell ref="AD10:AU10"/>
    <mergeCell ref="A9:AC9"/>
    <mergeCell ref="AD9:AU9"/>
    <mergeCell ref="AV11:BI11"/>
    <mergeCell ref="BJ11:BV11"/>
    <mergeCell ref="A13:AC13"/>
    <mergeCell ref="A14:AC14"/>
    <mergeCell ref="AD13:AU13"/>
    <mergeCell ref="AD14:AU14"/>
    <mergeCell ref="A26:AC26"/>
    <mergeCell ref="AD26:AU26"/>
    <mergeCell ref="AV26:BI26"/>
    <mergeCell ref="BJ26:BV26"/>
    <mergeCell ref="A24:AC24"/>
    <mergeCell ref="AD24:AU24"/>
    <mergeCell ref="AV24:BI24"/>
    <mergeCell ref="BJ24:BV24"/>
    <mergeCell ref="A25:AC25"/>
    <mergeCell ref="AD25:AU25"/>
    <mergeCell ref="BJ30:BV30"/>
    <mergeCell ref="A27:AC27"/>
    <mergeCell ref="AD27:AU27"/>
    <mergeCell ref="AV27:BI27"/>
    <mergeCell ref="BJ27:BV27"/>
    <mergeCell ref="A28:AC28"/>
    <mergeCell ref="AD28:AU28"/>
    <mergeCell ref="AV28:BI28"/>
    <mergeCell ref="BJ28:BV28"/>
    <mergeCell ref="A32:AC32"/>
    <mergeCell ref="A29:AC29"/>
    <mergeCell ref="AD29:AU29"/>
    <mergeCell ref="AV29:BI29"/>
    <mergeCell ref="AV30:BI30"/>
    <mergeCell ref="BJ29:BV29"/>
    <mergeCell ref="A31:AC31"/>
    <mergeCell ref="AD31:AU31"/>
    <mergeCell ref="AV31:BI31"/>
    <mergeCell ref="BJ31:BV31"/>
    <mergeCell ref="BJ35:BV35"/>
    <mergeCell ref="AD32:AU32"/>
    <mergeCell ref="AV32:BI32"/>
    <mergeCell ref="BJ32:BV32"/>
    <mergeCell ref="BJ34:BV34"/>
    <mergeCell ref="BJ33:BV33"/>
    <mergeCell ref="A33:AC33"/>
    <mergeCell ref="AD33:AU33"/>
    <mergeCell ref="AV33:BI33"/>
    <mergeCell ref="A34:AC34"/>
    <mergeCell ref="AD34:AU34"/>
    <mergeCell ref="AV34:BI34"/>
    <mergeCell ref="AV35:BI35"/>
    <mergeCell ref="AV82:BI82"/>
    <mergeCell ref="AV80:BI80"/>
    <mergeCell ref="AV81:BI81"/>
    <mergeCell ref="AD50:AU50"/>
    <mergeCell ref="A49:AC49"/>
    <mergeCell ref="AD49:AU49"/>
    <mergeCell ref="A56:AC56"/>
    <mergeCell ref="A78:AC78"/>
    <mergeCell ref="AD78:AU78"/>
    <mergeCell ref="AD84:AU84"/>
    <mergeCell ref="A83:AC83"/>
    <mergeCell ref="AD80:AU80"/>
    <mergeCell ref="AD81:AU81"/>
    <mergeCell ref="AD82:AU82"/>
    <mergeCell ref="A35:AC35"/>
    <mergeCell ref="AD35:AU35"/>
    <mergeCell ref="AD74:AU74"/>
    <mergeCell ref="A150:AC150"/>
    <mergeCell ref="AD150:AU150"/>
    <mergeCell ref="A170:AC170"/>
    <mergeCell ref="AD170:AU170"/>
    <mergeCell ref="A171:AC171"/>
    <mergeCell ref="AD171:AU171"/>
    <mergeCell ref="A159:AC159"/>
    <mergeCell ref="AD159:AU159"/>
    <mergeCell ref="A151:AC151"/>
    <mergeCell ref="A161:AC161"/>
    <mergeCell ref="AD56:AU56"/>
    <mergeCell ref="A44:AC44"/>
    <mergeCell ref="AD44:AU44"/>
    <mergeCell ref="AV44:BI44"/>
    <mergeCell ref="AV50:BI50"/>
    <mergeCell ref="AD48:AU48"/>
    <mergeCell ref="AV48:BI48"/>
    <mergeCell ref="A52:AC52"/>
    <mergeCell ref="AD52:AU52"/>
    <mergeCell ref="AV52:BI52"/>
    <mergeCell ref="A43:AC43"/>
    <mergeCell ref="AD43:AU43"/>
    <mergeCell ref="AV43:BI43"/>
    <mergeCell ref="BJ51:BV51"/>
    <mergeCell ref="BJ46:BV46"/>
    <mergeCell ref="BJ49:BV49"/>
    <mergeCell ref="BJ50:BV50"/>
    <mergeCell ref="BJ44:BV44"/>
    <mergeCell ref="AV45:BI45"/>
    <mergeCell ref="BJ45:BV45"/>
    <mergeCell ref="BJ43:BV43"/>
    <mergeCell ref="AD45:AU45"/>
    <mergeCell ref="A51:AC51"/>
    <mergeCell ref="AD51:AU51"/>
    <mergeCell ref="AV51:BI51"/>
    <mergeCell ref="AV49:BI49"/>
    <mergeCell ref="A50:AC50"/>
    <mergeCell ref="A45:AC45"/>
    <mergeCell ref="AD46:AU46"/>
    <mergeCell ref="AV46:BI46"/>
    <mergeCell ref="BJ48:BV48"/>
    <mergeCell ref="A46:AC46"/>
    <mergeCell ref="AV47:BI47"/>
    <mergeCell ref="BJ47:BV47"/>
    <mergeCell ref="A47:AC47"/>
    <mergeCell ref="AD47:AU47"/>
    <mergeCell ref="A48:AC48"/>
    <mergeCell ref="AV64:BI64"/>
    <mergeCell ref="AV65:BI65"/>
    <mergeCell ref="AV56:BI56"/>
    <mergeCell ref="BJ56:BV56"/>
    <mergeCell ref="AV62:BI62"/>
    <mergeCell ref="BJ62:BV62"/>
    <mergeCell ref="AV61:BI61"/>
    <mergeCell ref="BJ61:BV61"/>
    <mergeCell ref="BJ59:BV59"/>
    <mergeCell ref="AV54:BI54"/>
    <mergeCell ref="A55:AC55"/>
    <mergeCell ref="BJ66:BV66"/>
    <mergeCell ref="AV59:BI59"/>
    <mergeCell ref="BJ55:BV55"/>
    <mergeCell ref="BJ63:BV63"/>
    <mergeCell ref="BJ65:BV65"/>
    <mergeCell ref="BJ58:BV58"/>
    <mergeCell ref="BJ57:BV57"/>
    <mergeCell ref="BJ60:BV60"/>
    <mergeCell ref="BJ84:BV84"/>
    <mergeCell ref="BJ88:BV88"/>
    <mergeCell ref="AV105:BI105"/>
    <mergeCell ref="BJ105:BV105"/>
    <mergeCell ref="BJ90:BV90"/>
    <mergeCell ref="BJ67:BV67"/>
    <mergeCell ref="BJ78:BV78"/>
    <mergeCell ref="AV92:BI92"/>
    <mergeCell ref="BJ92:BV92"/>
    <mergeCell ref="AV75:BI75"/>
    <mergeCell ref="AV149:BI149"/>
    <mergeCell ref="AD130:AU130"/>
    <mergeCell ref="AV130:BI130"/>
    <mergeCell ref="AV131:BI131"/>
    <mergeCell ref="AV141:BI141"/>
    <mergeCell ref="BJ52:BV52"/>
    <mergeCell ref="AV111:BI111"/>
    <mergeCell ref="BJ80:BV80"/>
    <mergeCell ref="BJ81:BV81"/>
    <mergeCell ref="AV78:BI78"/>
    <mergeCell ref="A148:AC148"/>
    <mergeCell ref="AD148:AU148"/>
    <mergeCell ref="AV148:BI148"/>
    <mergeCell ref="AV142:BI142"/>
    <mergeCell ref="AV143:BI143"/>
    <mergeCell ref="AV145:BI145"/>
    <mergeCell ref="AV87:BI87"/>
    <mergeCell ref="AV107:BI107"/>
    <mergeCell ref="A91:AC91"/>
    <mergeCell ref="A130:AC130"/>
    <mergeCell ref="A112:AC112"/>
    <mergeCell ref="AV86:BI86"/>
    <mergeCell ref="AV118:BI118"/>
    <mergeCell ref="A121:AC121"/>
    <mergeCell ref="AD121:AU121"/>
    <mergeCell ref="AV121:BI121"/>
    <mergeCell ref="BJ83:BV83"/>
    <mergeCell ref="BJ82:BV82"/>
    <mergeCell ref="A82:AC82"/>
    <mergeCell ref="A80:AC80"/>
    <mergeCell ref="A81:AC81"/>
    <mergeCell ref="AD119:AU119"/>
    <mergeCell ref="A89:AC89"/>
    <mergeCell ref="AD83:AU83"/>
    <mergeCell ref="AV83:BI83"/>
    <mergeCell ref="AV84:BI84"/>
    <mergeCell ref="A92:AC92"/>
    <mergeCell ref="AD92:AU92"/>
    <mergeCell ref="AV101:BI101"/>
    <mergeCell ref="BJ87:BV87"/>
    <mergeCell ref="A84:AC84"/>
    <mergeCell ref="A85:AC85"/>
    <mergeCell ref="AD85:AU85"/>
    <mergeCell ref="AV85:BI85"/>
    <mergeCell ref="A87:AC87"/>
    <mergeCell ref="AD87:AU87"/>
    <mergeCell ref="A106:AC106"/>
    <mergeCell ref="A108:AC108"/>
    <mergeCell ref="A107:AC107"/>
    <mergeCell ref="AD107:AU107"/>
    <mergeCell ref="AD108:AU108"/>
    <mergeCell ref="A105:AC105"/>
    <mergeCell ref="BJ110:BV110"/>
    <mergeCell ref="BJ118:BV118"/>
    <mergeCell ref="BJ115:BV115"/>
    <mergeCell ref="BJ111:BV111"/>
    <mergeCell ref="BJ120:BV120"/>
    <mergeCell ref="AV112:BI112"/>
    <mergeCell ref="AV119:BI119"/>
    <mergeCell ref="AV123:BI123"/>
    <mergeCell ref="A124:AC124"/>
    <mergeCell ref="AV124:BI124"/>
    <mergeCell ref="AD128:AU128"/>
    <mergeCell ref="BJ119:BV119"/>
    <mergeCell ref="BJ112:BV112"/>
    <mergeCell ref="A120:AC120"/>
    <mergeCell ref="A119:AC119"/>
    <mergeCell ref="A117:AC117"/>
    <mergeCell ref="AD117:AU117"/>
    <mergeCell ref="A125:AC125"/>
    <mergeCell ref="AD125:AU125"/>
    <mergeCell ref="AV125:BI125"/>
    <mergeCell ref="A126:AC126"/>
    <mergeCell ref="AD126:AU126"/>
    <mergeCell ref="A114:AC114"/>
    <mergeCell ref="AV126:BI126"/>
    <mergeCell ref="AD122:AU122"/>
    <mergeCell ref="A123:AC123"/>
    <mergeCell ref="AD123:AU123"/>
    <mergeCell ref="AV127:BI127"/>
    <mergeCell ref="AD144:AU144"/>
    <mergeCell ref="A129:AC129"/>
    <mergeCell ref="AD129:AU129"/>
    <mergeCell ref="AV129:BI129"/>
    <mergeCell ref="A144:AC144"/>
    <mergeCell ref="A140:AC140"/>
    <mergeCell ref="A139:AC139"/>
    <mergeCell ref="AV128:BI128"/>
    <mergeCell ref="A128:AC128"/>
    <mergeCell ref="A145:AC145"/>
    <mergeCell ref="AD145:AU145"/>
    <mergeCell ref="A122:AC122"/>
    <mergeCell ref="A115:AC115"/>
    <mergeCell ref="AD115:AU115"/>
    <mergeCell ref="AV115:BI115"/>
    <mergeCell ref="A116:AC116"/>
    <mergeCell ref="AD116:AU116"/>
    <mergeCell ref="AV116:BI116"/>
    <mergeCell ref="AD120:AU120"/>
    <mergeCell ref="A184:AC184"/>
    <mergeCell ref="AD184:AU184"/>
    <mergeCell ref="AV184:BI184"/>
    <mergeCell ref="BJ184:BV184"/>
    <mergeCell ref="BJ129:BV129"/>
    <mergeCell ref="AD181:AU181"/>
    <mergeCell ref="BJ142:BV142"/>
    <mergeCell ref="A146:AC146"/>
    <mergeCell ref="AD146:AU146"/>
    <mergeCell ref="AV146:BI146"/>
    <mergeCell ref="A177:AC177"/>
    <mergeCell ref="AD177:AU177"/>
    <mergeCell ref="AV177:BI177"/>
    <mergeCell ref="A190:AC190"/>
    <mergeCell ref="AD190:AU190"/>
    <mergeCell ref="AV190:BI190"/>
    <mergeCell ref="A181:AC181"/>
    <mergeCell ref="A178:AC178"/>
    <mergeCell ref="AD178:AU178"/>
    <mergeCell ref="AV178:BI178"/>
    <mergeCell ref="A207:AC207"/>
    <mergeCell ref="AD207:AU207"/>
    <mergeCell ref="A199:AC199"/>
    <mergeCell ref="AD199:AU199"/>
    <mergeCell ref="A201:AC201"/>
    <mergeCell ref="AD201:AU201"/>
    <mergeCell ref="A206:AC206"/>
    <mergeCell ref="AD206:AU206"/>
    <mergeCell ref="A200:AC200"/>
    <mergeCell ref="AD200:AU200"/>
    <mergeCell ref="BJ211:BV211"/>
    <mergeCell ref="AV211:BI211"/>
    <mergeCell ref="BJ210:BV210"/>
    <mergeCell ref="BJ208:BV208"/>
    <mergeCell ref="BJ207:BV207"/>
    <mergeCell ref="AV209:BI209"/>
    <mergeCell ref="AD140:AU140"/>
    <mergeCell ref="AV140:BI140"/>
    <mergeCell ref="BJ140:BV140"/>
    <mergeCell ref="AD139:AU139"/>
    <mergeCell ref="AV139:BI139"/>
    <mergeCell ref="AD135:AU135"/>
    <mergeCell ref="AV135:BI135"/>
    <mergeCell ref="BJ136:BV136"/>
    <mergeCell ref="BJ139:BV139"/>
    <mergeCell ref="AV90:BI90"/>
    <mergeCell ref="AD88:AU88"/>
    <mergeCell ref="BJ138:BV138"/>
    <mergeCell ref="A135:AC135"/>
    <mergeCell ref="BJ133:BV133"/>
    <mergeCell ref="AV120:BI120"/>
    <mergeCell ref="AV117:BI117"/>
    <mergeCell ref="A127:AC127"/>
    <mergeCell ref="AD127:AU127"/>
    <mergeCell ref="A221:AC221"/>
    <mergeCell ref="AD221:AU221"/>
    <mergeCell ref="AV221:BI221"/>
    <mergeCell ref="BJ221:BV221"/>
    <mergeCell ref="AD212:AU212"/>
    <mergeCell ref="AV206:BI206"/>
    <mergeCell ref="BJ206:BV206"/>
    <mergeCell ref="AV207:BI207"/>
    <mergeCell ref="AV212:BI212"/>
    <mergeCell ref="AV210:BI210"/>
    <mergeCell ref="BJ219:BV219"/>
    <mergeCell ref="A15:AC15"/>
    <mergeCell ref="AD15:AU15"/>
    <mergeCell ref="A16:AC16"/>
    <mergeCell ref="AD16:AU16"/>
    <mergeCell ref="AV16:BI16"/>
    <mergeCell ref="BJ16:BV16"/>
    <mergeCell ref="AV15:BI15"/>
    <mergeCell ref="AV204:BI204"/>
    <mergeCell ref="BJ204:BV204"/>
    <mergeCell ref="AV9:BI9"/>
    <mergeCell ref="BJ9:BV9"/>
    <mergeCell ref="A11:AC11"/>
    <mergeCell ref="AD11:AU11"/>
    <mergeCell ref="A210:AC210"/>
    <mergeCell ref="AD210:AU210"/>
    <mergeCell ref="AV73:BI73"/>
    <mergeCell ref="BJ73:BV73"/>
    <mergeCell ref="A204:AC204"/>
    <mergeCell ref="AD204:AU204"/>
    <mergeCell ref="AV13:BI13"/>
    <mergeCell ref="AV14:BI14"/>
    <mergeCell ref="BJ13:BV13"/>
    <mergeCell ref="BJ14:BV14"/>
    <mergeCell ref="BW2:BW3"/>
    <mergeCell ref="A1:BW1"/>
    <mergeCell ref="A12:AC12"/>
    <mergeCell ref="AD12:AU12"/>
    <mergeCell ref="AV12:BI12"/>
    <mergeCell ref="BJ12:BV12"/>
    <mergeCell ref="BJ15:BV15"/>
    <mergeCell ref="AV17:BI17"/>
    <mergeCell ref="BJ17:BV17"/>
    <mergeCell ref="A18:AC18"/>
    <mergeCell ref="AD18:AU18"/>
    <mergeCell ref="AV18:BI18"/>
    <mergeCell ref="BJ18:BV18"/>
    <mergeCell ref="A17:AC17"/>
    <mergeCell ref="AD17:AU17"/>
    <mergeCell ref="AV20:BI20"/>
    <mergeCell ref="BJ20:BV20"/>
    <mergeCell ref="A19:AC19"/>
    <mergeCell ref="AD19:AU19"/>
    <mergeCell ref="AV19:BI19"/>
    <mergeCell ref="BJ19:BV19"/>
    <mergeCell ref="A20:AC20"/>
    <mergeCell ref="AD20:AU20"/>
    <mergeCell ref="AV22:BI22"/>
    <mergeCell ref="BJ22:BV22"/>
    <mergeCell ref="A21:AC21"/>
    <mergeCell ref="AD21:AU21"/>
    <mergeCell ref="AV21:BI21"/>
    <mergeCell ref="BJ21:BV21"/>
    <mergeCell ref="A22:AC22"/>
    <mergeCell ref="AD22:AU22"/>
    <mergeCell ref="A23:AC23"/>
    <mergeCell ref="AD23:AU23"/>
    <mergeCell ref="AV23:BI23"/>
    <mergeCell ref="AV57:BI57"/>
    <mergeCell ref="A54:AC54"/>
    <mergeCell ref="AD54:AU54"/>
    <mergeCell ref="AD55:AU55"/>
    <mergeCell ref="AV55:BI55"/>
    <mergeCell ref="A30:AC30"/>
    <mergeCell ref="AD30:AU30"/>
    <mergeCell ref="BJ23:BV23"/>
    <mergeCell ref="A86:AC86"/>
    <mergeCell ref="BJ53:BV53"/>
    <mergeCell ref="BJ54:BV54"/>
    <mergeCell ref="A58:AC58"/>
    <mergeCell ref="AD58:AU58"/>
    <mergeCell ref="AV58:BI58"/>
    <mergeCell ref="A53:AC53"/>
    <mergeCell ref="AD53:AU53"/>
    <mergeCell ref="AV53:BI53"/>
    <mergeCell ref="A66:AC66"/>
    <mergeCell ref="AD66:AU66"/>
    <mergeCell ref="A63:AC63"/>
    <mergeCell ref="A67:AC67"/>
    <mergeCell ref="AD67:AU67"/>
    <mergeCell ref="A64:AC64"/>
    <mergeCell ref="A65:AC65"/>
    <mergeCell ref="AD65:AU65"/>
    <mergeCell ref="A57:AC57"/>
    <mergeCell ref="A62:AC62"/>
    <mergeCell ref="AD62:AU62"/>
    <mergeCell ref="AD64:AU64"/>
    <mergeCell ref="A59:AC59"/>
    <mergeCell ref="AD59:AU59"/>
    <mergeCell ref="AD57:AU57"/>
    <mergeCell ref="A60:AC60"/>
    <mergeCell ref="AD60:AU60"/>
    <mergeCell ref="AV39:BI39"/>
    <mergeCell ref="BJ39:BV39"/>
    <mergeCell ref="A40:AC40"/>
    <mergeCell ref="AD40:AU40"/>
    <mergeCell ref="AV40:BI40"/>
    <mergeCell ref="BJ40:BV40"/>
    <mergeCell ref="A39:AC39"/>
    <mergeCell ref="AD39:AU39"/>
    <mergeCell ref="A41:AC41"/>
    <mergeCell ref="AD41:AU41"/>
    <mergeCell ref="BJ42:BV42"/>
    <mergeCell ref="AV41:BI41"/>
    <mergeCell ref="BJ41:BV41"/>
    <mergeCell ref="A42:AC42"/>
    <mergeCell ref="AD42:AU42"/>
    <mergeCell ref="AV42:BI42"/>
    <mergeCell ref="BJ64:BV64"/>
    <mergeCell ref="AD63:AU63"/>
    <mergeCell ref="AV63:BI63"/>
    <mergeCell ref="BJ128:BV128"/>
    <mergeCell ref="BJ114:BV114"/>
    <mergeCell ref="BJ116:BV116"/>
    <mergeCell ref="BJ113:BV113"/>
    <mergeCell ref="AV67:BI67"/>
    <mergeCell ref="AV66:BI66"/>
    <mergeCell ref="AD106:AU106"/>
    <mergeCell ref="AV60:BI60"/>
    <mergeCell ref="A61:AC61"/>
    <mergeCell ref="BJ126:BV126"/>
    <mergeCell ref="BJ125:BV125"/>
    <mergeCell ref="BJ123:BV123"/>
    <mergeCell ref="BJ124:BV124"/>
    <mergeCell ref="BJ122:BV122"/>
    <mergeCell ref="BJ121:BV121"/>
    <mergeCell ref="AV122:BI122"/>
    <mergeCell ref="AD61:AU61"/>
    <mergeCell ref="A138:AC138"/>
    <mergeCell ref="AD138:AU138"/>
    <mergeCell ref="BJ137:BV137"/>
    <mergeCell ref="AD137:AU137"/>
    <mergeCell ref="AV137:BI137"/>
    <mergeCell ref="AV138:BI138"/>
    <mergeCell ref="A137:AC137"/>
    <mergeCell ref="A132:AC132"/>
    <mergeCell ref="A131:AC131"/>
    <mergeCell ref="AD132:AU132"/>
    <mergeCell ref="AV132:BI132"/>
    <mergeCell ref="BJ135:BV135"/>
    <mergeCell ref="BJ132:BV132"/>
    <mergeCell ref="BJ131:BV131"/>
    <mergeCell ref="AD131:AU131"/>
    <mergeCell ref="A136:AC136"/>
    <mergeCell ref="AD136:AU136"/>
    <mergeCell ref="AV136:BI136"/>
    <mergeCell ref="AD133:AU133"/>
    <mergeCell ref="AV133:BI133"/>
    <mergeCell ref="BJ130:BV130"/>
    <mergeCell ref="BJ141:BV141"/>
    <mergeCell ref="BJ143:BV143"/>
    <mergeCell ref="A141:AC141"/>
    <mergeCell ref="AD141:AU141"/>
    <mergeCell ref="A143:AC143"/>
    <mergeCell ref="AD143:AU143"/>
    <mergeCell ref="AD142:AU142"/>
    <mergeCell ref="A142:AC142"/>
    <mergeCell ref="BJ149:BV149"/>
    <mergeCell ref="BJ148:BV148"/>
    <mergeCell ref="AD156:AU156"/>
    <mergeCell ref="AV156:BI156"/>
    <mergeCell ref="BJ145:BV145"/>
    <mergeCell ref="AV144:BI144"/>
    <mergeCell ref="BJ144:BV144"/>
    <mergeCell ref="BJ146:BV146"/>
    <mergeCell ref="BJ156:BV156"/>
    <mergeCell ref="AD149:AU149"/>
    <mergeCell ref="BJ195:BV195"/>
    <mergeCell ref="BJ190:BV190"/>
    <mergeCell ref="BJ173:BV173"/>
    <mergeCell ref="BJ161:BV161"/>
    <mergeCell ref="BJ174:BV174"/>
    <mergeCell ref="AV170:BI170"/>
    <mergeCell ref="BJ170:BV170"/>
    <mergeCell ref="BJ171:BV171"/>
    <mergeCell ref="BJ175:BV175"/>
    <mergeCell ref="AV176:BI176"/>
    <mergeCell ref="BJ188:BV188"/>
    <mergeCell ref="BJ189:BV189"/>
    <mergeCell ref="AV203:BI203"/>
    <mergeCell ref="BJ182:BV182"/>
    <mergeCell ref="BJ179:BV179"/>
    <mergeCell ref="AV199:BI199"/>
    <mergeCell ref="BJ199:BV199"/>
    <mergeCell ref="BJ201:BV201"/>
    <mergeCell ref="AV200:BI200"/>
    <mergeCell ref="BJ200:BV200"/>
    <mergeCell ref="A191:AC191"/>
    <mergeCell ref="AD191:AU191"/>
    <mergeCell ref="BJ177:BV177"/>
    <mergeCell ref="BJ178:BV178"/>
    <mergeCell ref="BJ180:BV180"/>
    <mergeCell ref="AD196:AU196"/>
    <mergeCell ref="BJ181:BV181"/>
    <mergeCell ref="BJ196:BV196"/>
    <mergeCell ref="BJ187:BV187"/>
    <mergeCell ref="BJ185:BV185"/>
    <mergeCell ref="A193:AC193"/>
    <mergeCell ref="AD193:AU193"/>
    <mergeCell ref="AD194:AU194"/>
    <mergeCell ref="AV182:BI182"/>
    <mergeCell ref="AV188:BI188"/>
    <mergeCell ref="AV187:BI187"/>
    <mergeCell ref="A189:AC189"/>
    <mergeCell ref="AD189:AU189"/>
    <mergeCell ref="A192:AC192"/>
    <mergeCell ref="AD192:AU192"/>
    <mergeCell ref="BJ159:BV159"/>
    <mergeCell ref="A176:AC176"/>
    <mergeCell ref="BJ160:BV160"/>
    <mergeCell ref="AV161:BI161"/>
    <mergeCell ref="BJ172:BV172"/>
    <mergeCell ref="AV171:BI171"/>
    <mergeCell ref="AD176:AU176"/>
    <mergeCell ref="BJ176:BV176"/>
    <mergeCell ref="A175:AC175"/>
    <mergeCell ref="AD175:AU175"/>
    <mergeCell ref="BJ194:BV194"/>
    <mergeCell ref="AD182:AU182"/>
    <mergeCell ref="A187:AC187"/>
    <mergeCell ref="AV189:BI189"/>
    <mergeCell ref="AV192:BI192"/>
    <mergeCell ref="A182:AC182"/>
    <mergeCell ref="A188:AC188"/>
    <mergeCell ref="AD188:AU188"/>
    <mergeCell ref="AV185:BI185"/>
    <mergeCell ref="AD187:AU187"/>
    <mergeCell ref="BJ197:BV197"/>
    <mergeCell ref="A196:AC196"/>
    <mergeCell ref="A198:AC198"/>
    <mergeCell ref="AD198:AU198"/>
    <mergeCell ref="AV198:BI198"/>
    <mergeCell ref="BJ198:BV198"/>
    <mergeCell ref="A197:AC197"/>
    <mergeCell ref="AD197:AU197"/>
    <mergeCell ref="AV197:BI197"/>
    <mergeCell ref="AV196:BI196"/>
  </mergeCells>
  <printOptions/>
  <pageMargins left="0.75" right="0.75" top="1" bottom="1" header="0.5" footer="0.5"/>
  <pageSetup fitToHeight="15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5.375" style="0" customWidth="1"/>
    <col min="2" max="2" width="22.75390625" style="0" customWidth="1"/>
    <col min="3" max="3" width="13.125" style="0" customWidth="1"/>
    <col min="4" max="4" width="14.125" style="0" customWidth="1"/>
    <col min="5" max="5" width="13.00390625" style="0" customWidth="1"/>
  </cols>
  <sheetData>
    <row r="1" spans="1:5" ht="17.25" customHeight="1" thickBot="1">
      <c r="A1" s="211" t="s">
        <v>64</v>
      </c>
      <c r="B1" s="211"/>
      <c r="C1" s="211"/>
      <c r="D1" s="211"/>
      <c r="E1" s="211"/>
    </row>
    <row r="2" spans="1:5" ht="70.5" customHeight="1">
      <c r="A2" s="33" t="s">
        <v>2</v>
      </c>
      <c r="B2" s="34" t="s">
        <v>88</v>
      </c>
      <c r="C2" s="34" t="s">
        <v>61</v>
      </c>
      <c r="D2" s="34" t="s">
        <v>5</v>
      </c>
      <c r="E2" s="35" t="s">
        <v>6</v>
      </c>
    </row>
    <row r="3" spans="1:5" ht="52.5" customHeight="1">
      <c r="A3" s="36" t="s">
        <v>65</v>
      </c>
      <c r="B3" s="31" t="s">
        <v>66</v>
      </c>
      <c r="C3" s="10">
        <f>C4</f>
        <v>12695200</v>
      </c>
      <c r="D3" s="10">
        <f>D4</f>
        <v>-9928998.060000002</v>
      </c>
      <c r="E3" s="22">
        <f>E4</f>
        <v>22624198.060000002</v>
      </c>
    </row>
    <row r="4" spans="1:5" ht="28.5" customHeight="1">
      <c r="A4" s="37" t="s">
        <v>91</v>
      </c>
      <c r="B4" s="41" t="s">
        <v>73</v>
      </c>
      <c r="C4" s="11">
        <f>C9+C5</f>
        <v>12695200</v>
      </c>
      <c r="D4" s="11">
        <f>D9+D5</f>
        <v>-9928998.060000002</v>
      </c>
      <c r="E4" s="20">
        <f>C4-D4</f>
        <v>22624198.060000002</v>
      </c>
    </row>
    <row r="5" spans="1:5" ht="30" customHeight="1">
      <c r="A5" s="37" t="s">
        <v>92</v>
      </c>
      <c r="B5" s="41" t="s">
        <v>74</v>
      </c>
      <c r="C5" s="11">
        <f aca="true" t="shared" si="0" ref="C5:D7">C6</f>
        <v>-129514400</v>
      </c>
      <c r="D5" s="11">
        <f t="shared" si="0"/>
        <v>-149025639.38</v>
      </c>
      <c r="E5" s="20"/>
    </row>
    <row r="6" spans="1:5" ht="24">
      <c r="A6" s="38" t="s">
        <v>67</v>
      </c>
      <c r="B6" s="42" t="s">
        <v>75</v>
      </c>
      <c r="C6" s="32">
        <f t="shared" si="0"/>
        <v>-129514400</v>
      </c>
      <c r="D6" s="32">
        <f t="shared" si="0"/>
        <v>-149025639.38</v>
      </c>
      <c r="E6" s="26"/>
    </row>
    <row r="7" spans="1:5" ht="39.75" customHeight="1">
      <c r="A7" s="37" t="s">
        <v>68</v>
      </c>
      <c r="B7" s="41" t="s">
        <v>76</v>
      </c>
      <c r="C7" s="11">
        <f t="shared" si="0"/>
        <v>-129514400</v>
      </c>
      <c r="D7" s="11">
        <f t="shared" si="0"/>
        <v>-149025639.38</v>
      </c>
      <c r="E7" s="19"/>
    </row>
    <row r="8" spans="1:5" ht="88.5" customHeight="1">
      <c r="A8" s="38" t="s">
        <v>69</v>
      </c>
      <c r="B8" s="42" t="s">
        <v>77</v>
      </c>
      <c r="C8" s="32">
        <f>-ДОХОДЫ!AV7</f>
        <v>-129514400</v>
      </c>
      <c r="D8" s="32">
        <f>-ДОХОДЫ!BJ7</f>
        <v>-149025639.38</v>
      </c>
      <c r="E8" s="26"/>
    </row>
    <row r="9" spans="1:5" ht="26.25" customHeight="1">
      <c r="A9" s="37" t="s">
        <v>93</v>
      </c>
      <c r="B9" s="41" t="s">
        <v>78</v>
      </c>
      <c r="C9" s="11">
        <f aca="true" t="shared" si="1" ref="C9:D11">C10</f>
        <v>142209600</v>
      </c>
      <c r="D9" s="11">
        <f t="shared" si="1"/>
        <v>139096641.32</v>
      </c>
      <c r="E9" s="26"/>
    </row>
    <row r="10" spans="1:5" ht="27.75" customHeight="1">
      <c r="A10" s="38" t="s">
        <v>70</v>
      </c>
      <c r="B10" s="42" t="s">
        <v>79</v>
      </c>
      <c r="C10" s="12">
        <f t="shared" si="1"/>
        <v>142209600</v>
      </c>
      <c r="D10" s="12">
        <f t="shared" si="1"/>
        <v>139096641.32</v>
      </c>
      <c r="E10" s="26"/>
    </row>
    <row r="11" spans="1:5" ht="36">
      <c r="A11" s="37" t="s">
        <v>71</v>
      </c>
      <c r="B11" s="41" t="s">
        <v>80</v>
      </c>
      <c r="C11" s="11">
        <f t="shared" si="1"/>
        <v>142209600</v>
      </c>
      <c r="D11" s="11">
        <f t="shared" si="1"/>
        <v>139096641.32</v>
      </c>
      <c r="E11" s="26"/>
    </row>
    <row r="12" spans="1:5" ht="84.75" thickBot="1">
      <c r="A12" s="39" t="s">
        <v>72</v>
      </c>
      <c r="B12" s="43" t="s">
        <v>81</v>
      </c>
      <c r="C12" s="44">
        <f>РАСХОДЫ!AV5</f>
        <v>142209600</v>
      </c>
      <c r="D12" s="44">
        <f>РАСХОДЫ!BJ5</f>
        <v>139096641.32</v>
      </c>
      <c r="E12" s="4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2018-03-04T09:30:06Z</cp:lastPrinted>
  <dcterms:created xsi:type="dcterms:W3CDTF">2009-05-22T15:44:45Z</dcterms:created>
  <dcterms:modified xsi:type="dcterms:W3CDTF">2018-07-05T06:30:20Z</dcterms:modified>
  <cp:category/>
  <cp:version/>
  <cp:contentType/>
  <cp:contentStatus/>
</cp:coreProperties>
</file>